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120" windowWidth="15190" windowHeight="8200" firstSheet="1" activeTab="1"/>
  </bookViews>
  <sheets>
    <sheet name="Conegliano" sheetId="1" r:id="rId1"/>
    <sheet name="Zevio" sheetId="2" r:id="rId2"/>
    <sheet name="Caserta" sheetId="3" r:id="rId3"/>
    <sheet name="Bologna" sheetId="4" r:id="rId4"/>
    <sheet name="Roma" sheetId="5" r:id="rId5"/>
    <sheet name="Nocera Umbra" sheetId="6" r:id="rId6"/>
    <sheet name="Foggia" sheetId="7" r:id="rId7"/>
    <sheet name="CI" sheetId="8" r:id="rId8"/>
    <sheet name="Totale aa" sheetId="9" r:id="rId9"/>
    <sheet name="CI a squadre" sheetId="10" r:id="rId10"/>
    <sheet name="Trofeo Regioni" sheetId="11" r:id="rId11"/>
  </sheets>
  <definedNames/>
  <calcPr fullCalcOnLoad="1"/>
</workbook>
</file>

<file path=xl/sharedStrings.xml><?xml version="1.0" encoding="utf-8"?>
<sst xmlns="http://schemas.openxmlformats.org/spreadsheetml/2006/main" count="267" uniqueCount="37">
  <si>
    <t>Arma</t>
  </si>
  <si>
    <t>Totale</t>
  </si>
  <si>
    <t>SPM</t>
  </si>
  <si>
    <t>SPF</t>
  </si>
  <si>
    <t>FM</t>
  </si>
  <si>
    <t>FF</t>
  </si>
  <si>
    <t>SCM</t>
  </si>
  <si>
    <t>SCF</t>
  </si>
  <si>
    <t>Differenza rispetto agli iscritti</t>
  </si>
  <si>
    <t>Spada</t>
  </si>
  <si>
    <t>Fioretto</t>
  </si>
  <si>
    <t>Sciabola</t>
  </si>
  <si>
    <t>Maschile</t>
  </si>
  <si>
    <t>Femminile</t>
  </si>
  <si>
    <t>Cat. 0</t>
  </si>
  <si>
    <t>Cat. I</t>
  </si>
  <si>
    <t>Cat. II</t>
  </si>
  <si>
    <t>Cat. III</t>
  </si>
  <si>
    <t>Cat. IV</t>
  </si>
  <si>
    <t>24-29</t>
  </si>
  <si>
    <t>30-39</t>
  </si>
  <si>
    <t>Categoria</t>
  </si>
  <si>
    <t>A</t>
  </si>
  <si>
    <t>B</t>
  </si>
  <si>
    <t>Partecipanti 17-18</t>
  </si>
  <si>
    <t>Differenza 2018-2017</t>
  </si>
  <si>
    <t>Partecipanti 2018</t>
  </si>
  <si>
    <t>Partecipanti Zevio 17-18</t>
  </si>
  <si>
    <t>Iscritti 18-19</t>
  </si>
  <si>
    <t>Partecipanti 18-19</t>
  </si>
  <si>
    <t>Differenza 2019-2018</t>
  </si>
  <si>
    <t>Partecipanti Navacchio 17-18</t>
  </si>
  <si>
    <t>Partecipanti Busto 17-18</t>
  </si>
  <si>
    <t>Partecipanti Pelago 17-18</t>
  </si>
  <si>
    <t>Partecipanti Cividale 17-18</t>
  </si>
  <si>
    <t>Partecipanti 2019</t>
  </si>
  <si>
    <t>Differenza 2018-2019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</si>
</sst>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8" borderId="15" xfId="0" applyFont="1" applyFill="1" applyBorder="1" applyAlignment="1">
      <alignment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0" fontId="2" fillId="39" borderId="11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3" fillId="38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E24" sqref="E24:F24"/>
    </sheetView>
  </sheetViews>
  <sheetFormatPr defaultColWidth="15.421875" defaultRowHeight="12.75"/>
  <cols>
    <col min="1" max="2" width="15.421875" style="0" customWidth="1"/>
    <col min="3" max="3" width="12.00390625" style="0" customWidth="1"/>
  </cols>
  <sheetData>
    <row r="1" spans="1:6" s="1" customFormat="1" ht="52.5">
      <c r="A1" s="16" t="s">
        <v>0</v>
      </c>
      <c r="B1" s="17" t="s">
        <v>27</v>
      </c>
      <c r="C1" s="17" t="s">
        <v>28</v>
      </c>
      <c r="D1" s="17" t="s">
        <v>29</v>
      </c>
      <c r="E1" s="17" t="s">
        <v>30</v>
      </c>
      <c r="F1" s="18" t="s">
        <v>8</v>
      </c>
    </row>
    <row r="2" spans="1:6" s="2" customFormat="1" ht="18">
      <c r="A2" s="4" t="s">
        <v>2</v>
      </c>
      <c r="B2" s="5">
        <v>210</v>
      </c>
      <c r="C2" s="5">
        <v>234</v>
      </c>
      <c r="D2" s="5">
        <v>210</v>
      </c>
      <c r="E2" s="19">
        <f aca="true" t="shared" si="0" ref="E2:E7">(D2-B2)/B2</f>
        <v>0</v>
      </c>
      <c r="F2" s="20">
        <f aca="true" t="shared" si="1" ref="F2:F7">(D2-C2)/C2</f>
        <v>-0.10256410256410256</v>
      </c>
    </row>
    <row r="3" spans="1:6" s="2" customFormat="1" ht="18">
      <c r="A3" s="8" t="s">
        <v>3</v>
      </c>
      <c r="B3" s="9">
        <v>108</v>
      </c>
      <c r="C3" s="9">
        <v>106</v>
      </c>
      <c r="D3" s="9">
        <v>101</v>
      </c>
      <c r="E3" s="19">
        <f t="shared" si="0"/>
        <v>-0.06481481481481481</v>
      </c>
      <c r="F3" s="20">
        <f t="shared" si="1"/>
        <v>-0.04716981132075472</v>
      </c>
    </row>
    <row r="4" spans="1:6" s="2" customFormat="1" ht="18">
      <c r="A4" s="4" t="s">
        <v>4</v>
      </c>
      <c r="B4" s="5">
        <v>71</v>
      </c>
      <c r="C4" s="5">
        <v>95</v>
      </c>
      <c r="D4" s="5">
        <v>77</v>
      </c>
      <c r="E4" s="19">
        <f t="shared" si="0"/>
        <v>0.08450704225352113</v>
      </c>
      <c r="F4" s="20">
        <f t="shared" si="1"/>
        <v>-0.18947368421052632</v>
      </c>
    </row>
    <row r="5" spans="1:6" s="2" customFormat="1" ht="18">
      <c r="A5" s="8" t="s">
        <v>5</v>
      </c>
      <c r="B5" s="9">
        <v>35</v>
      </c>
      <c r="C5" s="9">
        <v>43</v>
      </c>
      <c r="D5" s="9">
        <v>38</v>
      </c>
      <c r="E5" s="19">
        <f t="shared" si="0"/>
        <v>0.08571428571428572</v>
      </c>
      <c r="F5" s="20">
        <f t="shared" si="1"/>
        <v>-0.11627906976744186</v>
      </c>
    </row>
    <row r="6" spans="1:6" s="2" customFormat="1" ht="18">
      <c r="A6" s="4" t="s">
        <v>6</v>
      </c>
      <c r="B6" s="5">
        <v>62</v>
      </c>
      <c r="C6" s="5">
        <v>72</v>
      </c>
      <c r="D6" s="5">
        <v>63</v>
      </c>
      <c r="E6" s="19">
        <f t="shared" si="0"/>
        <v>0.016129032258064516</v>
      </c>
      <c r="F6" s="20">
        <f t="shared" si="1"/>
        <v>-0.125</v>
      </c>
    </row>
    <row r="7" spans="1:6" s="2" customFormat="1" ht="18">
      <c r="A7" s="8" t="s">
        <v>7</v>
      </c>
      <c r="B7" s="9">
        <v>26</v>
      </c>
      <c r="C7" s="9">
        <v>38</v>
      </c>
      <c r="D7" s="9">
        <v>32</v>
      </c>
      <c r="E7" s="19">
        <f t="shared" si="0"/>
        <v>0.23076923076923078</v>
      </c>
      <c r="F7" s="20">
        <f t="shared" si="1"/>
        <v>-0.15789473684210525</v>
      </c>
    </row>
    <row r="8" spans="1:6" s="2" customFormat="1" ht="18">
      <c r="A8" s="3"/>
      <c r="E8" s="21"/>
      <c r="F8" s="22"/>
    </row>
    <row r="9" spans="1:6" s="2" customFormat="1" ht="18">
      <c r="A9" s="10" t="s">
        <v>9</v>
      </c>
      <c r="B9" s="11">
        <f>B2+B3</f>
        <v>318</v>
      </c>
      <c r="C9" s="11">
        <f>C2+C3</f>
        <v>340</v>
      </c>
      <c r="D9" s="11">
        <f>D2+D3</f>
        <v>311</v>
      </c>
      <c r="E9" s="19">
        <f>(D9-B9)/B9</f>
        <v>-0.0220125786163522</v>
      </c>
      <c r="F9" s="20">
        <f>(D9-C9)/C9</f>
        <v>-0.08529411764705883</v>
      </c>
    </row>
    <row r="10" spans="1:6" s="2" customFormat="1" ht="18">
      <c r="A10" s="12" t="s">
        <v>10</v>
      </c>
      <c r="B10" s="13">
        <f>B4+B5</f>
        <v>106</v>
      </c>
      <c r="C10" s="13">
        <f>C4+C5</f>
        <v>138</v>
      </c>
      <c r="D10" s="13">
        <f>D4+D5</f>
        <v>115</v>
      </c>
      <c r="E10" s="19">
        <f>(D10-B10)/B10</f>
        <v>0.08490566037735849</v>
      </c>
      <c r="F10" s="20">
        <f>(D10-C10)/C10</f>
        <v>-0.16666666666666666</v>
      </c>
    </row>
    <row r="11" spans="1:6" s="2" customFormat="1" ht="18">
      <c r="A11" s="6" t="s">
        <v>11</v>
      </c>
      <c r="B11" s="7">
        <f>B6+B7</f>
        <v>88</v>
      </c>
      <c r="C11" s="7">
        <f>C6+C7</f>
        <v>110</v>
      </c>
      <c r="D11" s="7">
        <f>D6+D7</f>
        <v>95</v>
      </c>
      <c r="E11" s="19">
        <f>(D11-B11)/B11</f>
        <v>0.07954545454545454</v>
      </c>
      <c r="F11" s="20">
        <f>(D11-C11)/C11</f>
        <v>-0.13636363636363635</v>
      </c>
    </row>
    <row r="12" spans="1:6" s="2" customFormat="1" ht="18">
      <c r="A12" s="3"/>
      <c r="E12" s="21"/>
      <c r="F12" s="22"/>
    </row>
    <row r="13" spans="1:6" s="2" customFormat="1" ht="18">
      <c r="A13" s="4" t="s">
        <v>12</v>
      </c>
      <c r="B13" s="5">
        <f aca="true" t="shared" si="2" ref="B13:D14">B2+B4+B6</f>
        <v>343</v>
      </c>
      <c r="C13" s="5">
        <f t="shared" si="2"/>
        <v>401</v>
      </c>
      <c r="D13" s="5">
        <f t="shared" si="2"/>
        <v>350</v>
      </c>
      <c r="E13" s="19">
        <f>(D13-B13)/B13</f>
        <v>0.02040816326530612</v>
      </c>
      <c r="F13" s="20">
        <f>(D13-C13)/C13</f>
        <v>-0.12718204488778054</v>
      </c>
    </row>
    <row r="14" spans="1:6" s="2" customFormat="1" ht="18">
      <c r="A14" s="8" t="s">
        <v>13</v>
      </c>
      <c r="B14" s="9">
        <f t="shared" si="2"/>
        <v>169</v>
      </c>
      <c r="C14" s="9">
        <f t="shared" si="2"/>
        <v>187</v>
      </c>
      <c r="D14" s="9">
        <f t="shared" si="2"/>
        <v>171</v>
      </c>
      <c r="E14" s="19">
        <f>(D14-B14)/B14</f>
        <v>0.011834319526627219</v>
      </c>
      <c r="F14" s="20">
        <f>(D14-C14)/C14</f>
        <v>-0.0855614973262032</v>
      </c>
    </row>
    <row r="15" spans="1:6" s="2" customFormat="1" ht="18">
      <c r="A15" s="3"/>
      <c r="E15" s="21"/>
      <c r="F15" s="22"/>
    </row>
    <row r="16" spans="1:6" s="2" customFormat="1" ht="18">
      <c r="A16" s="10" t="s">
        <v>14</v>
      </c>
      <c r="B16" s="11">
        <v>126</v>
      </c>
      <c r="C16" s="11">
        <v>136</v>
      </c>
      <c r="D16" s="11">
        <v>120</v>
      </c>
      <c r="E16" s="19">
        <f aca="true" t="shared" si="3" ref="E16:E22">(D16-B16)/B16</f>
        <v>-0.047619047619047616</v>
      </c>
      <c r="F16" s="20">
        <f aca="true" t="shared" si="4" ref="F16:F22">(D16-C16)/C16</f>
        <v>-0.11764705882352941</v>
      </c>
    </row>
    <row r="17" spans="1:6" s="2" customFormat="1" ht="18">
      <c r="A17" s="29" t="s">
        <v>19</v>
      </c>
      <c r="B17" s="11">
        <v>61</v>
      </c>
      <c r="C17" s="11">
        <f>4+4+2+2+24+20</f>
        <v>56</v>
      </c>
      <c r="D17" s="11">
        <f>4+21+1+3+18+2</f>
        <v>49</v>
      </c>
      <c r="E17" s="19">
        <f t="shared" si="3"/>
        <v>-0.19672131147540983</v>
      </c>
      <c r="F17" s="20">
        <f t="shared" si="4"/>
        <v>-0.125</v>
      </c>
    </row>
    <row r="18" spans="1:6" s="2" customFormat="1" ht="18">
      <c r="A18" s="29" t="s">
        <v>20</v>
      </c>
      <c r="B18" s="11">
        <v>65</v>
      </c>
      <c r="C18" s="11">
        <f>5+12+7+11+17+28</f>
        <v>80</v>
      </c>
      <c r="D18" s="11">
        <f>5+16+7+9+24+10</f>
        <v>71</v>
      </c>
      <c r="E18" s="19">
        <f t="shared" si="3"/>
        <v>0.09230769230769231</v>
      </c>
      <c r="F18" s="20">
        <f t="shared" si="4"/>
        <v>-0.1125</v>
      </c>
    </row>
    <row r="19" spans="1:6" s="2" customFormat="1" ht="18">
      <c r="A19" s="8" t="s">
        <v>15</v>
      </c>
      <c r="B19" s="9">
        <v>123</v>
      </c>
      <c r="C19" s="9">
        <v>141</v>
      </c>
      <c r="D19" s="9">
        <v>128</v>
      </c>
      <c r="E19" s="19">
        <f t="shared" si="3"/>
        <v>0.04065040650406504</v>
      </c>
      <c r="F19" s="20">
        <f t="shared" si="4"/>
        <v>-0.09219858156028368</v>
      </c>
    </row>
    <row r="20" spans="1:6" s="2" customFormat="1" ht="18">
      <c r="A20" s="4" t="s">
        <v>16</v>
      </c>
      <c r="B20" s="5">
        <v>152</v>
      </c>
      <c r="C20" s="5">
        <v>172</v>
      </c>
      <c r="D20" s="5">
        <v>150</v>
      </c>
      <c r="E20" s="19">
        <f t="shared" si="3"/>
        <v>-0.013157894736842105</v>
      </c>
      <c r="F20" s="20">
        <f t="shared" si="4"/>
        <v>-0.12790697674418605</v>
      </c>
    </row>
    <row r="21" spans="1:6" s="2" customFormat="1" ht="18">
      <c r="A21" s="25" t="s">
        <v>17</v>
      </c>
      <c r="B21" s="26">
        <v>84</v>
      </c>
      <c r="C21" s="26">
        <v>102</v>
      </c>
      <c r="D21" s="26">
        <v>93</v>
      </c>
      <c r="E21" s="19">
        <f t="shared" si="3"/>
        <v>0.10714285714285714</v>
      </c>
      <c r="F21" s="20">
        <f t="shared" si="4"/>
        <v>-0.08823529411764706</v>
      </c>
    </row>
    <row r="22" spans="1:6" s="2" customFormat="1" ht="18">
      <c r="A22" s="27" t="s">
        <v>18</v>
      </c>
      <c r="B22" s="28">
        <v>27</v>
      </c>
      <c r="C22" s="28">
        <v>37</v>
      </c>
      <c r="D22" s="28">
        <v>30</v>
      </c>
      <c r="E22" s="19">
        <f t="shared" si="3"/>
        <v>0.1111111111111111</v>
      </c>
      <c r="F22" s="20">
        <f t="shared" si="4"/>
        <v>-0.1891891891891892</v>
      </c>
    </row>
    <row r="23" spans="1:6" s="2" customFormat="1" ht="18" thickBot="1">
      <c r="A23" s="3"/>
      <c r="E23" s="21"/>
      <c r="F23" s="22"/>
    </row>
    <row r="24" spans="1:6" s="2" customFormat="1" ht="18" thickBot="1">
      <c r="A24" s="14" t="s">
        <v>1</v>
      </c>
      <c r="B24" s="15">
        <f>B2+B3+B4+B5+B6+B7</f>
        <v>512</v>
      </c>
      <c r="C24" s="15">
        <f>C2+C3+C4+C5+C6+C7</f>
        <v>588</v>
      </c>
      <c r="D24" s="15">
        <f>D2+D3+D4+D5+D6+D7</f>
        <v>521</v>
      </c>
      <c r="E24" s="23">
        <f>(D24-B24)/B24</f>
        <v>0.017578125</v>
      </c>
      <c r="F24" s="24">
        <f>(D24-C24)/C24</f>
        <v>-0.11394557823129252</v>
      </c>
    </row>
  </sheetData>
  <sheetProtection/>
  <conditionalFormatting sqref="E2:F24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17:F1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&amp;C&amp;"Arial,Grassetto"&amp;14ZEVIO 2017-18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7" sqref="C7"/>
    </sheetView>
  </sheetViews>
  <sheetFormatPr defaultColWidth="15.57421875" defaultRowHeight="12.75"/>
  <cols>
    <col min="1" max="1" width="11.7109375" style="0" bestFit="1" customWidth="1"/>
    <col min="2" max="2" width="11.57421875" style="0" bestFit="1" customWidth="1"/>
    <col min="3" max="4" width="20.421875" style="0" bestFit="1" customWidth="1"/>
    <col min="5" max="5" width="24.140625" style="0" bestFit="1" customWidth="1"/>
    <col min="6" max="16384" width="27.00390625" style="0" customWidth="1"/>
  </cols>
  <sheetData>
    <row r="1" spans="1:5" s="1" customFormat="1" ht="34.5">
      <c r="A1" s="16" t="s">
        <v>0</v>
      </c>
      <c r="B1" s="30" t="s">
        <v>21</v>
      </c>
      <c r="C1" s="17" t="s">
        <v>26</v>
      </c>
      <c r="D1" s="17" t="s">
        <v>35</v>
      </c>
      <c r="E1" s="17" t="s">
        <v>36</v>
      </c>
    </row>
    <row r="2" spans="1:5" s="2" customFormat="1" ht="18">
      <c r="A2" s="39" t="s">
        <v>2</v>
      </c>
      <c r="B2" s="31" t="s">
        <v>22</v>
      </c>
      <c r="C2" s="5">
        <v>23</v>
      </c>
      <c r="D2" s="5"/>
      <c r="E2" s="19">
        <f aca="true" t="shared" si="0" ref="E2:E19">(D2-C2)/C2</f>
        <v>-1</v>
      </c>
    </row>
    <row r="3" spans="1:5" s="2" customFormat="1" ht="18">
      <c r="A3" s="40"/>
      <c r="B3" s="31" t="s">
        <v>23</v>
      </c>
      <c r="C3" s="5">
        <v>19</v>
      </c>
      <c r="D3" s="5"/>
      <c r="E3" s="19">
        <f t="shared" si="0"/>
        <v>-1</v>
      </c>
    </row>
    <row r="4" spans="1:5" s="2" customFormat="1" ht="18">
      <c r="A4" s="41"/>
      <c r="B4" s="31" t="s">
        <v>1</v>
      </c>
      <c r="C4" s="5">
        <f>C2+C3</f>
        <v>42</v>
      </c>
      <c r="D4" s="5">
        <f>D2+D3</f>
        <v>0</v>
      </c>
      <c r="E4" s="19">
        <f t="shared" si="0"/>
        <v>-1</v>
      </c>
    </row>
    <row r="5" spans="1:5" s="2" customFormat="1" ht="18">
      <c r="A5" s="42" t="s">
        <v>3</v>
      </c>
      <c r="B5" s="32" t="s">
        <v>22</v>
      </c>
      <c r="C5" s="9">
        <v>10</v>
      </c>
      <c r="D5" s="9"/>
      <c r="E5" s="19">
        <f t="shared" si="0"/>
        <v>-1</v>
      </c>
    </row>
    <row r="6" spans="1:5" s="2" customFormat="1" ht="18">
      <c r="A6" s="43"/>
      <c r="B6" s="32" t="s">
        <v>23</v>
      </c>
      <c r="C6" s="9">
        <v>9</v>
      </c>
      <c r="D6" s="9"/>
      <c r="E6" s="19">
        <f t="shared" si="0"/>
        <v>-1</v>
      </c>
    </row>
    <row r="7" spans="1:5" s="2" customFormat="1" ht="18">
      <c r="A7" s="44"/>
      <c r="B7" s="32" t="s">
        <v>1</v>
      </c>
      <c r="C7" s="9">
        <f>C5+C6</f>
        <v>19</v>
      </c>
      <c r="D7" s="9">
        <f>D5+D6</f>
        <v>0</v>
      </c>
      <c r="E7" s="19">
        <f t="shared" si="0"/>
        <v>-1</v>
      </c>
    </row>
    <row r="8" spans="1:5" s="2" customFormat="1" ht="18">
      <c r="A8" s="39" t="s">
        <v>4</v>
      </c>
      <c r="B8" s="31" t="s">
        <v>22</v>
      </c>
      <c r="C8" s="5">
        <v>7</v>
      </c>
      <c r="D8" s="5"/>
      <c r="E8" s="19">
        <f t="shared" si="0"/>
        <v>-1</v>
      </c>
    </row>
    <row r="9" spans="1:5" s="2" customFormat="1" ht="18">
      <c r="A9" s="40"/>
      <c r="B9" s="31" t="s">
        <v>23</v>
      </c>
      <c r="C9" s="5">
        <v>7</v>
      </c>
      <c r="D9" s="5"/>
      <c r="E9" s="19">
        <f t="shared" si="0"/>
        <v>-1</v>
      </c>
    </row>
    <row r="10" spans="1:5" s="2" customFormat="1" ht="18">
      <c r="A10" s="41"/>
      <c r="B10" s="31" t="s">
        <v>1</v>
      </c>
      <c r="C10" s="5">
        <f>C8+C9</f>
        <v>14</v>
      </c>
      <c r="D10" s="5">
        <f>D8+D9</f>
        <v>0</v>
      </c>
      <c r="E10" s="19">
        <f t="shared" si="0"/>
        <v>-1</v>
      </c>
    </row>
    <row r="11" spans="1:5" s="2" customFormat="1" ht="18">
      <c r="A11" s="42" t="s">
        <v>5</v>
      </c>
      <c r="B11" s="32" t="s">
        <v>22</v>
      </c>
      <c r="C11" s="9">
        <v>3</v>
      </c>
      <c r="D11" s="9"/>
      <c r="E11" s="19">
        <f t="shared" si="0"/>
        <v>-1</v>
      </c>
    </row>
    <row r="12" spans="1:5" s="2" customFormat="1" ht="18">
      <c r="A12" s="43"/>
      <c r="B12" s="32" t="s">
        <v>23</v>
      </c>
      <c r="C12" s="9">
        <v>2</v>
      </c>
      <c r="D12" s="9"/>
      <c r="E12" s="19">
        <f t="shared" si="0"/>
        <v>-1</v>
      </c>
    </row>
    <row r="13" spans="1:5" s="2" customFormat="1" ht="18">
      <c r="A13" s="44"/>
      <c r="B13" s="32" t="s">
        <v>1</v>
      </c>
      <c r="C13" s="9">
        <f>C11+C12</f>
        <v>5</v>
      </c>
      <c r="D13" s="9">
        <f>D11+D12</f>
        <v>0</v>
      </c>
      <c r="E13" s="19">
        <f t="shared" si="0"/>
        <v>-1</v>
      </c>
    </row>
    <row r="14" spans="1:5" s="2" customFormat="1" ht="18">
      <c r="A14" s="39" t="s">
        <v>6</v>
      </c>
      <c r="B14" s="31" t="s">
        <v>22</v>
      </c>
      <c r="C14" s="5">
        <v>5</v>
      </c>
      <c r="D14" s="5"/>
      <c r="E14" s="19">
        <f t="shared" si="0"/>
        <v>-1</v>
      </c>
    </row>
    <row r="15" spans="1:5" s="2" customFormat="1" ht="18">
      <c r="A15" s="40"/>
      <c r="B15" s="31" t="s">
        <v>23</v>
      </c>
      <c r="C15" s="5">
        <v>8</v>
      </c>
      <c r="D15" s="5"/>
      <c r="E15" s="19">
        <f t="shared" si="0"/>
        <v>-1</v>
      </c>
    </row>
    <row r="16" spans="1:5" s="2" customFormat="1" ht="18">
      <c r="A16" s="41"/>
      <c r="B16" s="31" t="s">
        <v>1</v>
      </c>
      <c r="C16" s="5">
        <f>C14+C15</f>
        <v>13</v>
      </c>
      <c r="D16" s="5">
        <f>D14+D15</f>
        <v>0</v>
      </c>
      <c r="E16" s="19">
        <f t="shared" si="0"/>
        <v>-1</v>
      </c>
    </row>
    <row r="17" spans="1:5" s="2" customFormat="1" ht="18">
      <c r="A17" s="42" t="s">
        <v>7</v>
      </c>
      <c r="B17" s="32" t="s">
        <v>22</v>
      </c>
      <c r="C17" s="9">
        <v>2</v>
      </c>
      <c r="D17" s="9"/>
      <c r="E17" s="19">
        <f t="shared" si="0"/>
        <v>-1</v>
      </c>
    </row>
    <row r="18" spans="1:5" s="2" customFormat="1" ht="18">
      <c r="A18" s="43"/>
      <c r="B18" s="32" t="s">
        <v>23</v>
      </c>
      <c r="C18" s="9">
        <v>4</v>
      </c>
      <c r="D18" s="9"/>
      <c r="E18" s="19">
        <f t="shared" si="0"/>
        <v>-1</v>
      </c>
    </row>
    <row r="19" spans="1:5" s="2" customFormat="1" ht="18">
      <c r="A19" s="44"/>
      <c r="B19" s="32" t="s">
        <v>1</v>
      </c>
      <c r="C19" s="9">
        <f>C17+C18</f>
        <v>6</v>
      </c>
      <c r="D19" s="9">
        <f>D17+D18</f>
        <v>0</v>
      </c>
      <c r="E19" s="19">
        <f t="shared" si="0"/>
        <v>-1</v>
      </c>
    </row>
    <row r="20" spans="1:5" s="2" customFormat="1" ht="18">
      <c r="A20" s="3"/>
      <c r="E20" s="21"/>
    </row>
    <row r="21" spans="1:5" s="2" customFormat="1" ht="18">
      <c r="A21" s="10" t="s">
        <v>9</v>
      </c>
      <c r="B21" s="33"/>
      <c r="C21" s="11">
        <f>C3+C2+C5+C6</f>
        <v>61</v>
      </c>
      <c r="D21" s="11">
        <f>D3+D2+D5+D6</f>
        <v>0</v>
      </c>
      <c r="E21" s="19">
        <f>(D21-C21)/C21</f>
        <v>-1</v>
      </c>
    </row>
    <row r="22" spans="1:5" s="2" customFormat="1" ht="18">
      <c r="A22" s="12" t="s">
        <v>10</v>
      </c>
      <c r="B22" s="34"/>
      <c r="C22" s="13">
        <f>C8+C9+C11+C12</f>
        <v>19</v>
      </c>
      <c r="D22" s="13">
        <f>D8+D9+D11+D12</f>
        <v>0</v>
      </c>
      <c r="E22" s="19">
        <f>(D22-C22)/C22</f>
        <v>-1</v>
      </c>
    </row>
    <row r="23" spans="1:5" s="2" customFormat="1" ht="18">
      <c r="A23" s="6" t="s">
        <v>11</v>
      </c>
      <c r="B23" s="35"/>
      <c r="C23" s="7">
        <f>C14+C15+C17+C18</f>
        <v>19</v>
      </c>
      <c r="D23" s="7">
        <f>D14+D15+D17+D18</f>
        <v>0</v>
      </c>
      <c r="E23" s="19">
        <f>(D23-C23)/C23</f>
        <v>-1</v>
      </c>
    </row>
    <row r="24" spans="1:5" s="2" customFormat="1" ht="18">
      <c r="A24" s="3"/>
      <c r="E24" s="21"/>
    </row>
    <row r="25" spans="1:5" s="2" customFormat="1" ht="18">
      <c r="A25" s="4" t="s">
        <v>12</v>
      </c>
      <c r="B25" s="36"/>
      <c r="C25" s="5">
        <f>C2+C3+C8+C9+C14+C15</f>
        <v>69</v>
      </c>
      <c r="D25" s="5">
        <f>D2+D3+D8+D9+D14+D15</f>
        <v>0</v>
      </c>
      <c r="E25" s="19">
        <f>(D25-C25)/C25</f>
        <v>-1</v>
      </c>
    </row>
    <row r="26" spans="1:5" s="2" customFormat="1" ht="18">
      <c r="A26" s="8" t="s">
        <v>13</v>
      </c>
      <c r="B26" s="37"/>
      <c r="C26" s="9">
        <f>C5+C6+C11+C12+C17+C18</f>
        <v>30</v>
      </c>
      <c r="D26" s="9">
        <f>D5+D6+D11+D12+D17+D18</f>
        <v>0</v>
      </c>
      <c r="E26" s="19">
        <f>(D26-C26)/C26</f>
        <v>-1</v>
      </c>
    </row>
    <row r="27" spans="1:5" s="2" customFormat="1" ht="18">
      <c r="A27" s="3"/>
      <c r="E27" s="21"/>
    </row>
    <row r="28" spans="1:5" s="2" customFormat="1" ht="18" thickBot="1">
      <c r="A28" s="3"/>
      <c r="E28" s="21"/>
    </row>
    <row r="29" spans="1:5" s="2" customFormat="1" ht="18" thickBot="1">
      <c r="A29" s="14" t="s">
        <v>1</v>
      </c>
      <c r="B29" s="38"/>
      <c r="C29" s="15">
        <f>C4+C7+C10+C13+C16+C19</f>
        <v>99</v>
      </c>
      <c r="D29" s="15">
        <f>D4+D7+D10+D13+D16+D19</f>
        <v>0</v>
      </c>
      <c r="E29" s="23">
        <f>(D29-C29)/C29</f>
        <v>-1</v>
      </c>
    </row>
  </sheetData>
  <sheetProtection/>
  <mergeCells count="6">
    <mergeCell ref="A2:A4"/>
    <mergeCell ref="A5:A7"/>
    <mergeCell ref="A8:A10"/>
    <mergeCell ref="A11:A13"/>
    <mergeCell ref="A14:A16"/>
    <mergeCell ref="A17:A19"/>
  </mergeCells>
  <conditionalFormatting sqref="E2:E29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2:E2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7109375" style="0" bestFit="1" customWidth="1"/>
    <col min="2" max="3" width="21.28125" style="0" bestFit="1" customWidth="1"/>
    <col min="4" max="4" width="24.140625" style="0" bestFit="1" customWidth="1"/>
    <col min="5" max="16384" width="26.8515625" style="0" customWidth="1"/>
  </cols>
  <sheetData>
    <row r="1" spans="1:4" s="1" customFormat="1" ht="34.5">
      <c r="A1" s="16" t="s">
        <v>0</v>
      </c>
      <c r="B1" s="17" t="s">
        <v>24</v>
      </c>
      <c r="C1" s="17" t="s">
        <v>29</v>
      </c>
      <c r="D1" s="17" t="s">
        <v>30</v>
      </c>
    </row>
    <row r="2" spans="1:4" s="2" customFormat="1" ht="18">
      <c r="A2" s="4" t="s">
        <v>2</v>
      </c>
      <c r="B2" s="5">
        <v>19</v>
      </c>
      <c r="C2" s="5">
        <v>17</v>
      </c>
      <c r="D2" s="19">
        <f aca="true" t="shared" si="0" ref="D2:D7">(C2-B2)/B2</f>
        <v>-0.10526315789473684</v>
      </c>
    </row>
    <row r="3" spans="1:4" s="2" customFormat="1" ht="18">
      <c r="A3" s="8" t="s">
        <v>3</v>
      </c>
      <c r="B3" s="9">
        <v>9</v>
      </c>
      <c r="C3" s="9">
        <v>9</v>
      </c>
      <c r="D3" s="19">
        <f t="shared" si="0"/>
        <v>0</v>
      </c>
    </row>
    <row r="4" spans="1:4" s="2" customFormat="1" ht="18">
      <c r="A4" s="4" t="s">
        <v>4</v>
      </c>
      <c r="B4" s="5">
        <v>9</v>
      </c>
      <c r="C4" s="5">
        <v>7</v>
      </c>
      <c r="D4" s="19">
        <f t="shared" si="0"/>
        <v>-0.2222222222222222</v>
      </c>
    </row>
    <row r="5" spans="1:4" s="2" customFormat="1" ht="18">
      <c r="A5" s="8" t="s">
        <v>5</v>
      </c>
      <c r="B5" s="9">
        <v>2</v>
      </c>
      <c r="C5" s="9">
        <v>3</v>
      </c>
      <c r="D5" s="19">
        <f t="shared" si="0"/>
        <v>0.5</v>
      </c>
    </row>
    <row r="6" spans="1:4" s="2" customFormat="1" ht="18">
      <c r="A6" s="4" t="s">
        <v>6</v>
      </c>
      <c r="B6" s="5">
        <v>7</v>
      </c>
      <c r="C6" s="5">
        <v>7</v>
      </c>
      <c r="D6" s="19">
        <f t="shared" si="0"/>
        <v>0</v>
      </c>
    </row>
    <row r="7" spans="1:4" s="2" customFormat="1" ht="18">
      <c r="A7" s="8" t="s">
        <v>7</v>
      </c>
      <c r="B7" s="9">
        <v>5</v>
      </c>
      <c r="C7" s="9">
        <v>0</v>
      </c>
      <c r="D7" s="19">
        <f t="shared" si="0"/>
        <v>-1</v>
      </c>
    </row>
    <row r="8" spans="1:4" s="2" customFormat="1" ht="18">
      <c r="A8" s="3"/>
      <c r="D8" s="21"/>
    </row>
    <row r="9" spans="1:4" s="2" customFormat="1" ht="18">
      <c r="A9" s="10" t="s">
        <v>9</v>
      </c>
      <c r="B9" s="11">
        <f>B2+B3</f>
        <v>28</v>
      </c>
      <c r="C9" s="11">
        <f>C2+C3</f>
        <v>26</v>
      </c>
      <c r="D9" s="19">
        <f>(C9-B9)/B9</f>
        <v>-0.07142857142857142</v>
      </c>
    </row>
    <row r="10" spans="1:4" s="2" customFormat="1" ht="18">
      <c r="A10" s="12" t="s">
        <v>10</v>
      </c>
      <c r="B10" s="13">
        <f>B4+B5</f>
        <v>11</v>
      </c>
      <c r="C10" s="13">
        <f>C4+C5</f>
        <v>10</v>
      </c>
      <c r="D10" s="19">
        <f>(C10-B10)/B10</f>
        <v>-0.09090909090909091</v>
      </c>
    </row>
    <row r="11" spans="1:4" s="2" customFormat="1" ht="18">
      <c r="A11" s="6" t="s">
        <v>11</v>
      </c>
      <c r="B11" s="7">
        <f>B6+B7</f>
        <v>12</v>
      </c>
      <c r="C11" s="7">
        <f>C6+C7</f>
        <v>7</v>
      </c>
      <c r="D11" s="19">
        <f>(C11-B11)/B11</f>
        <v>-0.4166666666666667</v>
      </c>
    </row>
    <row r="12" spans="1:4" s="2" customFormat="1" ht="18">
      <c r="A12" s="3"/>
      <c r="D12" s="21"/>
    </row>
    <row r="13" spans="1:4" s="2" customFormat="1" ht="18">
      <c r="A13" s="4" t="s">
        <v>12</v>
      </c>
      <c r="B13" s="5">
        <f>B2+B4+B6</f>
        <v>35</v>
      </c>
      <c r="C13" s="5">
        <f>C2+C4+C6</f>
        <v>31</v>
      </c>
      <c r="D13" s="19">
        <f>(C13-B13)/B13</f>
        <v>-0.11428571428571428</v>
      </c>
    </row>
    <row r="14" spans="1:4" s="2" customFormat="1" ht="18">
      <c r="A14" s="8" t="s">
        <v>13</v>
      </c>
      <c r="B14" s="9">
        <f>B3+B5+B7</f>
        <v>16</v>
      </c>
      <c r="C14" s="9">
        <f>C3+C5+C7</f>
        <v>12</v>
      </c>
      <c r="D14" s="19">
        <f>(C14-B14)/B14</f>
        <v>-0.25</v>
      </c>
    </row>
    <row r="15" spans="1:4" s="2" customFormat="1" ht="18">
      <c r="A15" s="3"/>
      <c r="D15" s="21"/>
    </row>
    <row r="16" spans="1:4" s="2" customFormat="1" ht="18" thickBot="1">
      <c r="A16" s="3"/>
      <c r="D16" s="21"/>
    </row>
    <row r="17" spans="1:4" s="2" customFormat="1" ht="18" thickBot="1">
      <c r="A17" s="14" t="s">
        <v>1</v>
      </c>
      <c r="B17" s="15">
        <f>SUM(B2:B7)</f>
        <v>51</v>
      </c>
      <c r="C17" s="15">
        <f>SUM(C2:C7)</f>
        <v>43</v>
      </c>
      <c r="D17" s="23">
        <f>(C17-B17)/B17</f>
        <v>-0.1568627450980392</v>
      </c>
    </row>
  </sheetData>
  <sheetProtection/>
  <conditionalFormatting sqref="D2:D1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&amp;C&amp;"Arial,Grassetto"&amp;14TROFEO DELLE REGIONI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.7109375" style="0" bestFit="1" customWidth="1"/>
    <col min="2" max="2" width="19.00390625" style="0" bestFit="1" customWidth="1"/>
    <col min="3" max="3" width="14.8515625" style="0" bestFit="1" customWidth="1"/>
    <col min="4" max="4" width="21.28125" style="0" bestFit="1" customWidth="1"/>
    <col min="5" max="5" width="24.140625" style="0" bestFit="1" customWidth="1"/>
    <col min="6" max="6" width="21.421875" style="0" bestFit="1" customWidth="1"/>
    <col min="7" max="16384" width="24.57421875" style="0" customWidth="1"/>
  </cols>
  <sheetData>
    <row r="1" spans="1:6" s="1" customFormat="1" ht="34.5">
      <c r="A1" s="16" t="s">
        <v>0</v>
      </c>
      <c r="B1" s="17" t="s">
        <v>31</v>
      </c>
      <c r="C1" s="17" t="s">
        <v>28</v>
      </c>
      <c r="D1" s="17" t="s">
        <v>29</v>
      </c>
      <c r="E1" s="17" t="s">
        <v>30</v>
      </c>
      <c r="F1" s="18" t="s">
        <v>8</v>
      </c>
    </row>
    <row r="2" spans="1:6" s="2" customFormat="1" ht="18">
      <c r="A2" s="4" t="s">
        <v>4</v>
      </c>
      <c r="B2" s="5">
        <v>76</v>
      </c>
      <c r="C2" s="5">
        <v>94</v>
      </c>
      <c r="D2" s="5">
        <v>87</v>
      </c>
      <c r="E2" s="19">
        <f>(D2-B2)/B2</f>
        <v>0.14473684210526316</v>
      </c>
      <c r="F2" s="20">
        <f>(D2-C2)/C2</f>
        <v>-0.07446808510638298</v>
      </c>
    </row>
    <row r="3" spans="1:6" s="2" customFormat="1" ht="18">
      <c r="A3" s="8" t="s">
        <v>5</v>
      </c>
      <c r="B3" s="9">
        <v>32</v>
      </c>
      <c r="C3" s="9">
        <v>42</v>
      </c>
      <c r="D3" s="9">
        <v>38</v>
      </c>
      <c r="E3" s="19">
        <f>(D3-B3)/B3</f>
        <v>0.1875</v>
      </c>
      <c r="F3" s="20">
        <f>(D3-C3)/C3</f>
        <v>-0.09523809523809523</v>
      </c>
    </row>
    <row r="4" spans="1:6" s="2" customFormat="1" ht="18">
      <c r="A4" s="4" t="s">
        <v>6</v>
      </c>
      <c r="B4" s="5">
        <v>61</v>
      </c>
      <c r="C4" s="5">
        <v>71</v>
      </c>
      <c r="D4" s="5">
        <v>61</v>
      </c>
      <c r="E4" s="19">
        <f>(D4-B4)/B4</f>
        <v>0</v>
      </c>
      <c r="F4" s="20">
        <f>(D4-C4)/C4</f>
        <v>-0.14084507042253522</v>
      </c>
    </row>
    <row r="5" spans="1:6" s="2" customFormat="1" ht="18">
      <c r="A5" s="8" t="s">
        <v>7</v>
      </c>
      <c r="B5" s="9">
        <v>24</v>
      </c>
      <c r="C5" s="9">
        <v>32</v>
      </c>
      <c r="D5" s="9">
        <v>32</v>
      </c>
      <c r="E5" s="19">
        <f>(D5-B5)/B5</f>
        <v>0.3333333333333333</v>
      </c>
      <c r="F5" s="20">
        <f>(D5-C5)/C5</f>
        <v>0</v>
      </c>
    </row>
    <row r="6" spans="1:6" s="2" customFormat="1" ht="18">
      <c r="A6" s="3"/>
      <c r="E6" s="21"/>
      <c r="F6" s="22"/>
    </row>
    <row r="7" spans="1:6" s="2" customFormat="1" ht="18">
      <c r="A7" s="12" t="s">
        <v>10</v>
      </c>
      <c r="B7" s="13">
        <f>B2+B3</f>
        <v>108</v>
      </c>
      <c r="C7" s="13">
        <f>C2+C3</f>
        <v>136</v>
      </c>
      <c r="D7" s="13">
        <f>D2+D3</f>
        <v>125</v>
      </c>
      <c r="E7" s="19">
        <f>(D7-B7)/B7</f>
        <v>0.1574074074074074</v>
      </c>
      <c r="F7" s="20">
        <f>(D7-C7)/C7</f>
        <v>-0.08088235294117647</v>
      </c>
    </row>
    <row r="8" spans="1:6" s="2" customFormat="1" ht="18">
      <c r="A8" s="6" t="s">
        <v>11</v>
      </c>
      <c r="B8" s="7">
        <f>B4+B5</f>
        <v>85</v>
      </c>
      <c r="C8" s="7">
        <f>C4+C5</f>
        <v>103</v>
      </c>
      <c r="D8" s="7">
        <f>D4+D5</f>
        <v>93</v>
      </c>
      <c r="E8" s="19">
        <f>(D8-B8)/B8</f>
        <v>0.09411764705882353</v>
      </c>
      <c r="F8" s="20">
        <f>(D8-C8)/C8</f>
        <v>-0.0970873786407767</v>
      </c>
    </row>
    <row r="9" spans="1:6" s="2" customFormat="1" ht="18">
      <c r="A9" s="3"/>
      <c r="E9" s="21"/>
      <c r="F9" s="22"/>
    </row>
    <row r="10" spans="1:6" s="2" customFormat="1" ht="18">
      <c r="A10" s="4" t="s">
        <v>12</v>
      </c>
      <c r="B10" s="5">
        <f aca="true" t="shared" si="0" ref="B10:D11">B2+B4</f>
        <v>137</v>
      </c>
      <c r="C10" s="5">
        <f t="shared" si="0"/>
        <v>165</v>
      </c>
      <c r="D10" s="5">
        <f t="shared" si="0"/>
        <v>148</v>
      </c>
      <c r="E10" s="19">
        <f>(D10-B10)/B10</f>
        <v>0.08029197080291971</v>
      </c>
      <c r="F10" s="20">
        <f>(D10-C10)/C10</f>
        <v>-0.10303030303030303</v>
      </c>
    </row>
    <row r="11" spans="1:6" s="2" customFormat="1" ht="18">
      <c r="A11" s="8" t="s">
        <v>13</v>
      </c>
      <c r="B11" s="9">
        <f t="shared" si="0"/>
        <v>56</v>
      </c>
      <c r="C11" s="9">
        <f t="shared" si="0"/>
        <v>74</v>
      </c>
      <c r="D11" s="9">
        <f t="shared" si="0"/>
        <v>70</v>
      </c>
      <c r="E11" s="19">
        <f>(D11-B11)/B11</f>
        <v>0.25</v>
      </c>
      <c r="F11" s="20">
        <f>(D11-C11)/C11</f>
        <v>-0.05405405405405406</v>
      </c>
    </row>
    <row r="12" spans="1:6" s="2" customFormat="1" ht="18">
      <c r="A12" s="3"/>
      <c r="E12" s="21"/>
      <c r="F12" s="22"/>
    </row>
    <row r="13" spans="1:6" s="2" customFormat="1" ht="18">
      <c r="A13" s="10" t="s">
        <v>14</v>
      </c>
      <c r="B13" s="11">
        <v>47</v>
      </c>
      <c r="C13" s="11">
        <v>44</v>
      </c>
      <c r="D13" s="11">
        <v>38</v>
      </c>
      <c r="E13" s="19">
        <f aca="true" t="shared" si="1" ref="E13:E19">(D13-B13)/B13</f>
        <v>-0.19148936170212766</v>
      </c>
      <c r="F13" s="20">
        <f aca="true" t="shared" si="2" ref="F13:F19">(D13-C13)/C13</f>
        <v>-0.13636363636363635</v>
      </c>
    </row>
    <row r="14" spans="1:6" s="2" customFormat="1" ht="18">
      <c r="A14" s="29" t="s">
        <v>19</v>
      </c>
      <c r="B14" s="11">
        <v>22</v>
      </c>
      <c r="C14" s="11">
        <f>2+7+1+3</f>
        <v>13</v>
      </c>
      <c r="D14" s="11">
        <f>2+1+6+2</f>
        <v>11</v>
      </c>
      <c r="E14" s="19">
        <f t="shared" si="1"/>
        <v>-0.5</v>
      </c>
      <c r="F14" s="20">
        <f t="shared" si="2"/>
        <v>-0.15384615384615385</v>
      </c>
    </row>
    <row r="15" spans="1:6" s="2" customFormat="1" ht="18">
      <c r="A15" s="29" t="s">
        <v>20</v>
      </c>
      <c r="B15" s="11">
        <v>25</v>
      </c>
      <c r="C15" s="11">
        <f>7+10+5+9</f>
        <v>31</v>
      </c>
      <c r="D15" s="11">
        <f>6+5+10+6</f>
        <v>27</v>
      </c>
      <c r="E15" s="19">
        <f t="shared" si="1"/>
        <v>0.08</v>
      </c>
      <c r="F15" s="20">
        <f t="shared" si="2"/>
        <v>-0.12903225806451613</v>
      </c>
    </row>
    <row r="16" spans="1:6" s="2" customFormat="1" ht="18">
      <c r="A16" s="8" t="s">
        <v>15</v>
      </c>
      <c r="B16" s="9">
        <v>48</v>
      </c>
      <c r="C16" s="9">
        <v>60</v>
      </c>
      <c r="D16" s="9">
        <v>57</v>
      </c>
      <c r="E16" s="19">
        <f t="shared" si="1"/>
        <v>0.1875</v>
      </c>
      <c r="F16" s="20">
        <f t="shared" si="2"/>
        <v>-0.05</v>
      </c>
    </row>
    <row r="17" spans="1:6" s="2" customFormat="1" ht="18">
      <c r="A17" s="4" t="s">
        <v>16</v>
      </c>
      <c r="B17" s="5">
        <v>56</v>
      </c>
      <c r="C17" s="5">
        <v>73</v>
      </c>
      <c r="D17" s="5">
        <v>72</v>
      </c>
      <c r="E17" s="19">
        <f t="shared" si="1"/>
        <v>0.2857142857142857</v>
      </c>
      <c r="F17" s="20">
        <f t="shared" si="2"/>
        <v>-0.0136986301369863</v>
      </c>
    </row>
    <row r="18" spans="1:6" s="2" customFormat="1" ht="18">
      <c r="A18" s="25" t="s">
        <v>17</v>
      </c>
      <c r="B18" s="26">
        <v>34</v>
      </c>
      <c r="C18" s="26">
        <v>45</v>
      </c>
      <c r="D18" s="26">
        <v>40</v>
      </c>
      <c r="E18" s="19">
        <f t="shared" si="1"/>
        <v>0.17647058823529413</v>
      </c>
      <c r="F18" s="20">
        <f t="shared" si="2"/>
        <v>-0.1111111111111111</v>
      </c>
    </row>
    <row r="19" spans="1:6" s="2" customFormat="1" ht="18">
      <c r="A19" s="27" t="s">
        <v>18</v>
      </c>
      <c r="B19" s="28">
        <v>8</v>
      </c>
      <c r="C19" s="28">
        <v>17</v>
      </c>
      <c r="D19" s="28">
        <v>11</v>
      </c>
      <c r="E19" s="19">
        <f t="shared" si="1"/>
        <v>0.375</v>
      </c>
      <c r="F19" s="20">
        <f t="shared" si="2"/>
        <v>-0.35294117647058826</v>
      </c>
    </row>
    <row r="20" spans="1:6" s="2" customFormat="1" ht="18" thickBot="1">
      <c r="A20" s="3"/>
      <c r="E20" s="21"/>
      <c r="F20" s="22"/>
    </row>
    <row r="21" spans="1:6" s="2" customFormat="1" ht="18" thickBot="1">
      <c r="A21" s="14" t="s">
        <v>1</v>
      </c>
      <c r="B21" s="15">
        <f>B2+B3+B4+B5</f>
        <v>193</v>
      </c>
      <c r="C21" s="15">
        <f>C2+C3+C4+C5</f>
        <v>239</v>
      </c>
      <c r="D21" s="15">
        <f>D2+D3+D4+D5</f>
        <v>218</v>
      </c>
      <c r="E21" s="23">
        <f>(D21-B21)/B21</f>
        <v>0.12953367875647667</v>
      </c>
      <c r="F21" s="24">
        <f>(D21-C21)/C21</f>
        <v>-0.08786610878661087</v>
      </c>
    </row>
  </sheetData>
  <sheetProtection/>
  <conditionalFormatting sqref="E2:F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&amp;C&amp;"Arial,Grassetto"&amp;14NAVACCHIO 2017-18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3">
      <selection activeCell="B2" sqref="B2"/>
    </sheetView>
  </sheetViews>
  <sheetFormatPr defaultColWidth="18.421875" defaultRowHeight="12.75"/>
  <cols>
    <col min="1" max="1" width="11.7109375" style="0" bestFit="1" customWidth="1"/>
    <col min="2" max="2" width="21.28125" style="0" bestFit="1" customWidth="1"/>
    <col min="3" max="3" width="14.8515625" style="0" bestFit="1" customWidth="1"/>
    <col min="4" max="4" width="21.28125" style="0" bestFit="1" customWidth="1"/>
    <col min="5" max="5" width="24.140625" style="0" bestFit="1" customWidth="1"/>
    <col min="6" max="6" width="26.140625" style="0" bestFit="1" customWidth="1"/>
    <col min="7" max="16384" width="26.8515625" style="0" customWidth="1"/>
  </cols>
  <sheetData>
    <row r="1" spans="1:6" s="1" customFormat="1" ht="34.5">
      <c r="A1" s="16" t="s">
        <v>0</v>
      </c>
      <c r="B1" s="17" t="s">
        <v>24</v>
      </c>
      <c r="C1" s="17" t="s">
        <v>28</v>
      </c>
      <c r="D1" s="17" t="s">
        <v>29</v>
      </c>
      <c r="E1" s="17" t="s">
        <v>30</v>
      </c>
      <c r="F1" s="18" t="s">
        <v>8</v>
      </c>
    </row>
    <row r="2" spans="1:6" s="2" customFormat="1" ht="18">
      <c r="A2" s="4" t="s">
        <v>2</v>
      </c>
      <c r="B2" s="5">
        <v>147</v>
      </c>
      <c r="C2" s="5">
        <v>145</v>
      </c>
      <c r="D2" s="5">
        <v>132</v>
      </c>
      <c r="E2" s="19">
        <f>(D2-B2)/B2</f>
        <v>-0.10204081632653061</v>
      </c>
      <c r="F2" s="20">
        <f>(D2-C2)/C2</f>
        <v>-0.0896551724137931</v>
      </c>
    </row>
    <row r="3" spans="1:6" s="2" customFormat="1" ht="18">
      <c r="A3" s="8" t="s">
        <v>3</v>
      </c>
      <c r="B3" s="9">
        <v>58</v>
      </c>
      <c r="C3" s="9">
        <v>65</v>
      </c>
      <c r="D3" s="9">
        <v>58</v>
      </c>
      <c r="E3" s="19">
        <f>(D3-B3)/B3</f>
        <v>0</v>
      </c>
      <c r="F3" s="20">
        <f>(D3-C3)/C3</f>
        <v>-0.1076923076923077</v>
      </c>
    </row>
    <row r="4" spans="1:6" s="2" customFormat="1" ht="18">
      <c r="A4" s="3"/>
      <c r="E4" s="21"/>
      <c r="F4" s="22"/>
    </row>
    <row r="5" spans="1:6" s="2" customFormat="1" ht="18">
      <c r="A5" s="10" t="s">
        <v>9</v>
      </c>
      <c r="B5" s="11">
        <f>B2+B3</f>
        <v>205</v>
      </c>
      <c r="C5" s="11">
        <f>C2+C3</f>
        <v>210</v>
      </c>
      <c r="D5" s="11">
        <f>D2+D3</f>
        <v>190</v>
      </c>
      <c r="E5" s="19">
        <f>(D5-B5)/B5</f>
        <v>-0.07317073170731707</v>
      </c>
      <c r="F5" s="20">
        <f>(D5-C5)/C5</f>
        <v>-0.09523809523809523</v>
      </c>
    </row>
    <row r="6" spans="1:6" s="2" customFormat="1" ht="18">
      <c r="A6" s="3"/>
      <c r="E6" s="21"/>
      <c r="F6" s="22"/>
    </row>
    <row r="7" spans="1:6" s="2" customFormat="1" ht="18">
      <c r="A7" s="4" t="s">
        <v>12</v>
      </c>
      <c r="B7" s="5">
        <f aca="true" t="shared" si="0" ref="B7:D8">B2</f>
        <v>147</v>
      </c>
      <c r="C7" s="5">
        <f t="shared" si="0"/>
        <v>145</v>
      </c>
      <c r="D7" s="5">
        <f t="shared" si="0"/>
        <v>132</v>
      </c>
      <c r="E7" s="19">
        <f>(D7-B7)/B7</f>
        <v>-0.10204081632653061</v>
      </c>
      <c r="F7" s="20">
        <f>(D7-C7)/C7</f>
        <v>-0.0896551724137931</v>
      </c>
    </row>
    <row r="8" spans="1:6" s="2" customFormat="1" ht="18">
      <c r="A8" s="8" t="s">
        <v>13</v>
      </c>
      <c r="B8" s="9">
        <f t="shared" si="0"/>
        <v>58</v>
      </c>
      <c r="C8" s="9">
        <f t="shared" si="0"/>
        <v>65</v>
      </c>
      <c r="D8" s="9">
        <f t="shared" si="0"/>
        <v>58</v>
      </c>
      <c r="E8" s="19">
        <f>(D8-B8)/B8</f>
        <v>0</v>
      </c>
      <c r="F8" s="20">
        <f>(D8-C8)/C8</f>
        <v>-0.1076923076923077</v>
      </c>
    </row>
    <row r="9" spans="1:6" s="2" customFormat="1" ht="18">
      <c r="A9" s="3"/>
      <c r="E9" s="21"/>
      <c r="F9" s="22"/>
    </row>
    <row r="10" spans="1:6" s="2" customFormat="1" ht="18">
      <c r="A10" s="10" t="s">
        <v>14</v>
      </c>
      <c r="B10" s="11">
        <v>44</v>
      </c>
      <c r="C10" s="11">
        <v>57</v>
      </c>
      <c r="D10" s="11">
        <v>45</v>
      </c>
      <c r="E10" s="19">
        <f aca="true" t="shared" si="1" ref="E10:E16">(D10-B10)/B10</f>
        <v>0.022727272727272728</v>
      </c>
      <c r="F10" s="20">
        <f aca="true" t="shared" si="2" ref="F10:F16">(D10-C10)/C10</f>
        <v>-0.21052631578947367</v>
      </c>
    </row>
    <row r="11" spans="1:6" s="2" customFormat="1" ht="18">
      <c r="A11" s="29" t="s">
        <v>19</v>
      </c>
      <c r="B11" s="11">
        <v>21</v>
      </c>
      <c r="C11" s="11">
        <f>6+16</f>
        <v>22</v>
      </c>
      <c r="D11" s="11">
        <f>14+5</f>
        <v>19</v>
      </c>
      <c r="E11" s="19">
        <f t="shared" si="1"/>
        <v>-0.09523809523809523</v>
      </c>
      <c r="F11" s="20">
        <f t="shared" si="2"/>
        <v>-0.13636363636363635</v>
      </c>
    </row>
    <row r="12" spans="1:6" s="2" customFormat="1" ht="18">
      <c r="A12" s="29" t="s">
        <v>20</v>
      </c>
      <c r="B12" s="11">
        <v>23</v>
      </c>
      <c r="C12" s="11">
        <f>17+18</f>
        <v>35</v>
      </c>
      <c r="D12" s="11">
        <f>13+13</f>
        <v>26</v>
      </c>
      <c r="E12" s="19">
        <f t="shared" si="1"/>
        <v>0.13043478260869565</v>
      </c>
      <c r="F12" s="20">
        <f t="shared" si="2"/>
        <v>-0.2571428571428571</v>
      </c>
    </row>
    <row r="13" spans="1:6" s="2" customFormat="1" ht="18">
      <c r="A13" s="8" t="s">
        <v>15</v>
      </c>
      <c r="B13" s="9">
        <v>46</v>
      </c>
      <c r="C13" s="9">
        <v>34</v>
      </c>
      <c r="D13" s="9">
        <v>33</v>
      </c>
      <c r="E13" s="19">
        <f t="shared" si="1"/>
        <v>-0.2826086956521739</v>
      </c>
      <c r="F13" s="20">
        <f t="shared" si="2"/>
        <v>-0.029411764705882353</v>
      </c>
    </row>
    <row r="14" spans="1:6" s="2" customFormat="1" ht="18">
      <c r="A14" s="4" t="s">
        <v>16</v>
      </c>
      <c r="B14" s="5">
        <v>77</v>
      </c>
      <c r="C14" s="5">
        <v>70</v>
      </c>
      <c r="D14" s="5">
        <v>67</v>
      </c>
      <c r="E14" s="19">
        <f t="shared" si="1"/>
        <v>-0.12987012987012986</v>
      </c>
      <c r="F14" s="20">
        <f t="shared" si="2"/>
        <v>-0.04285714285714286</v>
      </c>
    </row>
    <row r="15" spans="1:6" s="2" customFormat="1" ht="18">
      <c r="A15" s="25" t="s">
        <v>17</v>
      </c>
      <c r="B15" s="26">
        <v>33</v>
      </c>
      <c r="C15" s="26">
        <v>42</v>
      </c>
      <c r="D15" s="26">
        <v>38</v>
      </c>
      <c r="E15" s="19">
        <f t="shared" si="1"/>
        <v>0.15151515151515152</v>
      </c>
      <c r="F15" s="20">
        <f t="shared" si="2"/>
        <v>-0.09523809523809523</v>
      </c>
    </row>
    <row r="16" spans="1:6" s="2" customFormat="1" ht="18">
      <c r="A16" s="27" t="s">
        <v>18</v>
      </c>
      <c r="B16" s="28">
        <v>5</v>
      </c>
      <c r="C16" s="28">
        <v>7</v>
      </c>
      <c r="D16" s="28">
        <v>7</v>
      </c>
      <c r="E16" s="19">
        <f t="shared" si="1"/>
        <v>0.4</v>
      </c>
      <c r="F16" s="20">
        <f t="shared" si="2"/>
        <v>0</v>
      </c>
    </row>
    <row r="17" spans="1:6" s="2" customFormat="1" ht="18" thickBot="1">
      <c r="A17" s="3"/>
      <c r="E17" s="21"/>
      <c r="F17" s="22"/>
    </row>
    <row r="18" spans="1:6" s="2" customFormat="1" ht="18" thickBot="1">
      <c r="A18" s="14" t="s">
        <v>1</v>
      </c>
      <c r="B18" s="15">
        <f>B2+B3</f>
        <v>205</v>
      </c>
      <c r="C18" s="15">
        <f>C2+C3</f>
        <v>210</v>
      </c>
      <c r="D18" s="15">
        <f>D2+D3</f>
        <v>190</v>
      </c>
      <c r="E18" s="23">
        <f>(D18-B18)/B18</f>
        <v>-0.07317073170731707</v>
      </c>
      <c r="F18" s="24">
        <f>(D18-C18)/C18</f>
        <v>-0.09523809523809523</v>
      </c>
    </row>
  </sheetData>
  <sheetProtection/>
  <conditionalFormatting sqref="E2:F1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&amp;C&amp;"Arial,Grassetto"&amp;14CASERTA 2017-18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A17" sqref="A17"/>
    </sheetView>
  </sheetViews>
  <sheetFormatPr defaultColWidth="17.00390625" defaultRowHeight="12.75"/>
  <cols>
    <col min="1" max="1" width="11.7109375" style="0" bestFit="1" customWidth="1"/>
    <col min="2" max="16384" width="31.28125" style="0" customWidth="1"/>
  </cols>
  <sheetData>
    <row r="1" spans="1:6" s="1" customFormat="1" ht="52.5">
      <c r="A1" s="16" t="s">
        <v>0</v>
      </c>
      <c r="B1" s="17" t="s">
        <v>32</v>
      </c>
      <c r="C1" s="17" t="s">
        <v>28</v>
      </c>
      <c r="D1" s="17" t="s">
        <v>29</v>
      </c>
      <c r="E1" s="17" t="s">
        <v>25</v>
      </c>
      <c r="F1" s="18" t="s">
        <v>8</v>
      </c>
    </row>
    <row r="2" spans="1:6" s="2" customFormat="1" ht="18">
      <c r="A2" s="4" t="s">
        <v>2</v>
      </c>
      <c r="B2" s="5">
        <v>263</v>
      </c>
      <c r="C2" s="5"/>
      <c r="D2" s="5"/>
      <c r="E2" s="19">
        <f aca="true" t="shared" si="0" ref="E2:E7">(D2-B2)/B2</f>
        <v>-1</v>
      </c>
      <c r="F2" s="20" t="e">
        <f>(D2-C2)/C2</f>
        <v>#DIV/0!</v>
      </c>
    </row>
    <row r="3" spans="1:6" s="2" customFormat="1" ht="18">
      <c r="A3" s="8" t="s">
        <v>3</v>
      </c>
      <c r="B3" s="9">
        <v>117</v>
      </c>
      <c r="C3" s="9"/>
      <c r="D3" s="9"/>
      <c r="E3" s="19">
        <f t="shared" si="0"/>
        <v>-1</v>
      </c>
      <c r="F3" s="20" t="e">
        <f aca="true" t="shared" si="1" ref="F3:F14">(D3-C3)/C3</f>
        <v>#DIV/0!</v>
      </c>
    </row>
    <row r="4" spans="1:6" s="2" customFormat="1" ht="18">
      <c r="A4" s="4" t="s">
        <v>4</v>
      </c>
      <c r="B4" s="5">
        <v>74</v>
      </c>
      <c r="C4" s="5"/>
      <c r="D4" s="5"/>
      <c r="E4" s="19">
        <f t="shared" si="0"/>
        <v>-1</v>
      </c>
      <c r="F4" s="20" t="e">
        <f t="shared" si="1"/>
        <v>#DIV/0!</v>
      </c>
    </row>
    <row r="5" spans="1:6" s="2" customFormat="1" ht="18">
      <c r="A5" s="8" t="s">
        <v>5</v>
      </c>
      <c r="B5" s="9">
        <v>36</v>
      </c>
      <c r="C5" s="9"/>
      <c r="D5" s="9"/>
      <c r="E5" s="19">
        <f t="shared" si="0"/>
        <v>-1</v>
      </c>
      <c r="F5" s="20" t="e">
        <f t="shared" si="1"/>
        <v>#DIV/0!</v>
      </c>
    </row>
    <row r="6" spans="1:6" s="2" customFormat="1" ht="18">
      <c r="A6" s="4" t="s">
        <v>6</v>
      </c>
      <c r="B6" s="5">
        <v>77</v>
      </c>
      <c r="C6" s="5"/>
      <c r="D6" s="5"/>
      <c r="E6" s="19">
        <f t="shared" si="0"/>
        <v>-1</v>
      </c>
      <c r="F6" s="20" t="e">
        <f t="shared" si="1"/>
        <v>#DIV/0!</v>
      </c>
    </row>
    <row r="7" spans="1:6" s="2" customFormat="1" ht="18">
      <c r="A7" s="8" t="s">
        <v>7</v>
      </c>
      <c r="B7" s="9">
        <v>29</v>
      </c>
      <c r="C7" s="9"/>
      <c r="D7" s="9"/>
      <c r="E7" s="19">
        <f t="shared" si="0"/>
        <v>-1</v>
      </c>
      <c r="F7" s="20" t="e">
        <f t="shared" si="1"/>
        <v>#DIV/0!</v>
      </c>
    </row>
    <row r="8" spans="1:6" s="2" customFormat="1" ht="18">
      <c r="A8" s="3"/>
      <c r="E8" s="21"/>
      <c r="F8" s="22"/>
    </row>
    <row r="9" spans="1:6" s="2" customFormat="1" ht="18">
      <c r="A9" s="10" t="s">
        <v>9</v>
      </c>
      <c r="B9" s="11">
        <f>B2+B3</f>
        <v>380</v>
      </c>
      <c r="C9" s="11">
        <f>C2+C3</f>
        <v>0</v>
      </c>
      <c r="D9" s="11">
        <f>D2+D3</f>
        <v>0</v>
      </c>
      <c r="E9" s="19">
        <f>(D9-B9)/B9</f>
        <v>-1</v>
      </c>
      <c r="F9" s="20" t="e">
        <f t="shared" si="1"/>
        <v>#DIV/0!</v>
      </c>
    </row>
    <row r="10" spans="1:6" s="2" customFormat="1" ht="18">
      <c r="A10" s="12" t="s">
        <v>10</v>
      </c>
      <c r="B10" s="13">
        <f>B4+B5</f>
        <v>110</v>
      </c>
      <c r="C10" s="13">
        <f>C4+C5</f>
        <v>0</v>
      </c>
      <c r="D10" s="13">
        <f>D4+D5</f>
        <v>0</v>
      </c>
      <c r="E10" s="19">
        <f>(D10-B10)/B10</f>
        <v>-1</v>
      </c>
      <c r="F10" s="20" t="e">
        <f t="shared" si="1"/>
        <v>#DIV/0!</v>
      </c>
    </row>
    <row r="11" spans="1:6" s="2" customFormat="1" ht="18">
      <c r="A11" s="6" t="s">
        <v>11</v>
      </c>
      <c r="B11" s="7">
        <f>B6+B7</f>
        <v>106</v>
      </c>
      <c r="C11" s="7">
        <f>C6+C7</f>
        <v>0</v>
      </c>
      <c r="D11" s="7">
        <f>D6+D7</f>
        <v>0</v>
      </c>
      <c r="E11" s="19">
        <f>(D11-B11)/B11</f>
        <v>-1</v>
      </c>
      <c r="F11" s="20" t="e">
        <f t="shared" si="1"/>
        <v>#DIV/0!</v>
      </c>
    </row>
    <row r="12" spans="1:6" s="2" customFormat="1" ht="18">
      <c r="A12" s="3"/>
      <c r="E12" s="21"/>
      <c r="F12" s="22"/>
    </row>
    <row r="13" spans="1:6" s="2" customFormat="1" ht="18">
      <c r="A13" s="4" t="s">
        <v>12</v>
      </c>
      <c r="B13" s="5">
        <f aca="true" t="shared" si="2" ref="B13:D14">B2+B4+B6</f>
        <v>414</v>
      </c>
      <c r="C13" s="5">
        <f t="shared" si="2"/>
        <v>0</v>
      </c>
      <c r="D13" s="5">
        <f t="shared" si="2"/>
        <v>0</v>
      </c>
      <c r="E13" s="19">
        <f>(D13-B13)/B13</f>
        <v>-1</v>
      </c>
      <c r="F13" s="20" t="e">
        <f t="shared" si="1"/>
        <v>#DIV/0!</v>
      </c>
    </row>
    <row r="14" spans="1:6" s="2" customFormat="1" ht="18">
      <c r="A14" s="8" t="s">
        <v>13</v>
      </c>
      <c r="B14" s="9">
        <f t="shared" si="2"/>
        <v>182</v>
      </c>
      <c r="C14" s="9">
        <f t="shared" si="2"/>
        <v>0</v>
      </c>
      <c r="D14" s="9">
        <f t="shared" si="2"/>
        <v>0</v>
      </c>
      <c r="E14" s="19">
        <f>(D14-B14)/B14</f>
        <v>-1</v>
      </c>
      <c r="F14" s="20" t="e">
        <f t="shared" si="1"/>
        <v>#DIV/0!</v>
      </c>
    </row>
    <row r="15" spans="1:6" s="2" customFormat="1" ht="18">
      <c r="A15" s="3"/>
      <c r="E15" s="21"/>
      <c r="F15" s="22"/>
    </row>
    <row r="16" spans="1:6" s="2" customFormat="1" ht="18">
      <c r="A16" s="10" t="s">
        <v>14</v>
      </c>
      <c r="B16" s="11">
        <v>145</v>
      </c>
      <c r="C16" s="11"/>
      <c r="D16" s="11"/>
      <c r="E16" s="19">
        <f aca="true" t="shared" si="3" ref="E16:E22">(D16-B16)/B16</f>
        <v>-1</v>
      </c>
      <c r="F16" s="20" t="e">
        <f aca="true" t="shared" si="4" ref="F16:F22">(D16-C16)/C16</f>
        <v>#DIV/0!</v>
      </c>
    </row>
    <row r="17" spans="1:6" s="2" customFormat="1" ht="18">
      <c r="A17" s="29" t="s">
        <v>19</v>
      </c>
      <c r="B17" s="11">
        <v>70</v>
      </c>
      <c r="C17" s="11"/>
      <c r="D17" s="11"/>
      <c r="E17" s="19">
        <f t="shared" si="3"/>
        <v>-1</v>
      </c>
      <c r="F17" s="20" t="e">
        <f t="shared" si="4"/>
        <v>#DIV/0!</v>
      </c>
    </row>
    <row r="18" spans="1:6" s="2" customFormat="1" ht="18">
      <c r="A18" s="29" t="s">
        <v>20</v>
      </c>
      <c r="B18" s="11">
        <v>75</v>
      </c>
      <c r="C18" s="11"/>
      <c r="D18" s="11"/>
      <c r="E18" s="19">
        <f t="shared" si="3"/>
        <v>-1</v>
      </c>
      <c r="F18" s="20" t="e">
        <f t="shared" si="4"/>
        <v>#DIV/0!</v>
      </c>
    </row>
    <row r="19" spans="1:6" s="2" customFormat="1" ht="18">
      <c r="A19" s="8" t="s">
        <v>15</v>
      </c>
      <c r="B19" s="9">
        <v>148</v>
      </c>
      <c r="C19" s="9"/>
      <c r="D19" s="9"/>
      <c r="E19" s="19">
        <f t="shared" si="3"/>
        <v>-1</v>
      </c>
      <c r="F19" s="20" t="e">
        <f t="shared" si="4"/>
        <v>#DIV/0!</v>
      </c>
    </row>
    <row r="20" spans="1:6" s="2" customFormat="1" ht="18">
      <c r="A20" s="4" t="s">
        <v>16</v>
      </c>
      <c r="B20" s="5">
        <v>194</v>
      </c>
      <c r="C20" s="5"/>
      <c r="D20" s="5"/>
      <c r="E20" s="19">
        <f t="shared" si="3"/>
        <v>-1</v>
      </c>
      <c r="F20" s="20" t="e">
        <f t="shared" si="4"/>
        <v>#DIV/0!</v>
      </c>
    </row>
    <row r="21" spans="1:6" s="2" customFormat="1" ht="18">
      <c r="A21" s="25" t="s">
        <v>17</v>
      </c>
      <c r="B21" s="26">
        <v>84</v>
      </c>
      <c r="C21" s="26"/>
      <c r="D21" s="26"/>
      <c r="E21" s="19">
        <f t="shared" si="3"/>
        <v>-1</v>
      </c>
      <c r="F21" s="20" t="e">
        <f t="shared" si="4"/>
        <v>#DIV/0!</v>
      </c>
    </row>
    <row r="22" spans="1:6" s="2" customFormat="1" ht="18">
      <c r="A22" s="27" t="s">
        <v>18</v>
      </c>
      <c r="B22" s="28">
        <v>25</v>
      </c>
      <c r="C22" s="28"/>
      <c r="D22" s="28"/>
      <c r="E22" s="19">
        <f t="shared" si="3"/>
        <v>-1</v>
      </c>
      <c r="F22" s="20" t="e">
        <f t="shared" si="4"/>
        <v>#DIV/0!</v>
      </c>
    </row>
    <row r="23" spans="1:6" s="2" customFormat="1" ht="18" thickBot="1">
      <c r="A23" s="3"/>
      <c r="E23" s="21"/>
      <c r="F23" s="22"/>
    </row>
    <row r="24" spans="1:6" s="2" customFormat="1" ht="18" thickBot="1">
      <c r="A24" s="14" t="s">
        <v>1</v>
      </c>
      <c r="B24" s="15">
        <f>B13+B14</f>
        <v>596</v>
      </c>
      <c r="C24" s="15">
        <f>C13+C14</f>
        <v>0</v>
      </c>
      <c r="D24" s="15">
        <f>D13+D14</f>
        <v>0</v>
      </c>
      <c r="E24" s="23">
        <f>(D24-B24)/B24</f>
        <v>-1</v>
      </c>
      <c r="F24" s="24" t="e">
        <f>(D24-C24)/C24</f>
        <v>#DIV/0!</v>
      </c>
    </row>
  </sheetData>
  <sheetProtection/>
  <conditionalFormatting sqref="E2:F24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E17:F18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E17:F18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17:F1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&amp;C&amp;"Arial,Grassetto"&amp;14CIVIDALE 2017-18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4" sqref="B4"/>
    </sheetView>
  </sheetViews>
  <sheetFormatPr defaultColWidth="26.421875" defaultRowHeight="12.75"/>
  <cols>
    <col min="1" max="1" width="11.7109375" style="0" bestFit="1" customWidth="1"/>
    <col min="2" max="2" width="21.28125" style="0" bestFit="1" customWidth="1"/>
    <col min="3" max="3" width="14.8515625" style="0" bestFit="1" customWidth="1"/>
    <col min="4" max="4" width="21.28125" style="0" bestFit="1" customWidth="1"/>
    <col min="5" max="5" width="24.140625" style="0" bestFit="1" customWidth="1"/>
    <col min="6" max="6" width="26.140625" style="0" bestFit="1" customWidth="1"/>
    <col min="7" max="16384" width="27.140625" style="0" customWidth="1"/>
  </cols>
  <sheetData>
    <row r="1" spans="1:6" s="1" customFormat="1" ht="55.5" customHeight="1">
      <c r="A1" s="16" t="s">
        <v>0</v>
      </c>
      <c r="B1" s="17" t="s">
        <v>24</v>
      </c>
      <c r="C1" s="17" t="s">
        <v>28</v>
      </c>
      <c r="D1" s="17" t="s">
        <v>29</v>
      </c>
      <c r="E1" s="17" t="s">
        <v>30</v>
      </c>
      <c r="F1" s="18" t="s">
        <v>8</v>
      </c>
    </row>
    <row r="2" spans="1:6" s="2" customFormat="1" ht="18">
      <c r="A2" s="4" t="s">
        <v>2</v>
      </c>
      <c r="B2" s="5">
        <v>211</v>
      </c>
      <c r="C2" s="5"/>
      <c r="D2" s="5"/>
      <c r="E2" s="19">
        <f aca="true" t="shared" si="0" ref="E2:E7">(D2-B2)/B2</f>
        <v>-1</v>
      </c>
      <c r="F2" s="20" t="e">
        <f aca="true" t="shared" si="1" ref="F2:F7">(D2-C2)/C2</f>
        <v>#DIV/0!</v>
      </c>
    </row>
    <row r="3" spans="1:6" s="2" customFormat="1" ht="18">
      <c r="A3" s="8" t="s">
        <v>3</v>
      </c>
      <c r="B3" s="9">
        <v>95</v>
      </c>
      <c r="C3" s="9"/>
      <c r="D3" s="9"/>
      <c r="E3" s="19">
        <f t="shared" si="0"/>
        <v>-1</v>
      </c>
      <c r="F3" s="20" t="e">
        <f t="shared" si="1"/>
        <v>#DIV/0!</v>
      </c>
    </row>
    <row r="4" spans="1:6" s="2" customFormat="1" ht="18">
      <c r="A4" s="4" t="s">
        <v>4</v>
      </c>
      <c r="B4" s="5">
        <v>78</v>
      </c>
      <c r="C4" s="5"/>
      <c r="D4" s="5"/>
      <c r="E4" s="19">
        <f t="shared" si="0"/>
        <v>-1</v>
      </c>
      <c r="F4" s="20" t="e">
        <f t="shared" si="1"/>
        <v>#DIV/0!</v>
      </c>
    </row>
    <row r="5" spans="1:6" s="2" customFormat="1" ht="18">
      <c r="A5" s="8" t="s">
        <v>5</v>
      </c>
      <c r="B5" s="9">
        <v>30</v>
      </c>
      <c r="C5" s="9"/>
      <c r="D5" s="9"/>
      <c r="E5" s="19">
        <f>(D5-B5)/B5</f>
        <v>-1</v>
      </c>
      <c r="F5" s="20" t="e">
        <f>(D5-C5)/C5</f>
        <v>#DIV/0!</v>
      </c>
    </row>
    <row r="6" spans="1:6" s="2" customFormat="1" ht="18">
      <c r="A6" s="4" t="s">
        <v>6</v>
      </c>
      <c r="B6" s="5">
        <v>75</v>
      </c>
      <c r="C6" s="5"/>
      <c r="D6" s="5"/>
      <c r="E6" s="19">
        <f t="shared" si="0"/>
        <v>-1</v>
      </c>
      <c r="F6" s="20" t="e">
        <f t="shared" si="1"/>
        <v>#DIV/0!</v>
      </c>
    </row>
    <row r="7" spans="1:6" s="2" customFormat="1" ht="18">
      <c r="A7" s="8" t="s">
        <v>7</v>
      </c>
      <c r="B7" s="9">
        <v>27</v>
      </c>
      <c r="C7" s="9"/>
      <c r="D7" s="9"/>
      <c r="E7" s="19">
        <f t="shared" si="0"/>
        <v>-1</v>
      </c>
      <c r="F7" s="20" t="e">
        <f t="shared" si="1"/>
        <v>#DIV/0!</v>
      </c>
    </row>
    <row r="8" spans="1:6" s="2" customFormat="1" ht="18">
      <c r="A8" s="3"/>
      <c r="E8" s="21"/>
      <c r="F8" s="22"/>
    </row>
    <row r="9" spans="1:6" s="2" customFormat="1" ht="18">
      <c r="A9" s="10" t="s">
        <v>9</v>
      </c>
      <c r="B9" s="11">
        <f>B2+B3</f>
        <v>306</v>
      </c>
      <c r="C9" s="11">
        <f>C2+C3</f>
        <v>0</v>
      </c>
      <c r="D9" s="11">
        <f>D2+D3</f>
        <v>0</v>
      </c>
      <c r="E9" s="19">
        <f>(D9-B9)/B9</f>
        <v>-1</v>
      </c>
      <c r="F9" s="20" t="e">
        <f>(D9-C9)/C9</f>
        <v>#DIV/0!</v>
      </c>
    </row>
    <row r="10" spans="1:6" s="2" customFormat="1" ht="18">
      <c r="A10" s="12" t="s">
        <v>10</v>
      </c>
      <c r="B10" s="13">
        <f>B4+B5</f>
        <v>108</v>
      </c>
      <c r="C10" s="13">
        <f>C4+C5</f>
        <v>0</v>
      </c>
      <c r="D10" s="13">
        <f>D4+D5</f>
        <v>0</v>
      </c>
      <c r="E10" s="19">
        <f>(D10-B10)/B10</f>
        <v>-1</v>
      </c>
      <c r="F10" s="20" t="e">
        <f>(D10-C10)/C10</f>
        <v>#DIV/0!</v>
      </c>
    </row>
    <row r="11" spans="1:6" s="2" customFormat="1" ht="18">
      <c r="A11" s="6" t="s">
        <v>11</v>
      </c>
      <c r="B11" s="7">
        <f>B6+B7</f>
        <v>102</v>
      </c>
      <c r="C11" s="7">
        <f>C6+C7</f>
        <v>0</v>
      </c>
      <c r="D11" s="7">
        <f>D6+D7</f>
        <v>0</v>
      </c>
      <c r="E11" s="19">
        <f>(D11-B11)/B11</f>
        <v>-1</v>
      </c>
      <c r="F11" s="20" t="e">
        <f>(D11-C11)/C11</f>
        <v>#DIV/0!</v>
      </c>
    </row>
    <row r="12" spans="1:6" s="2" customFormat="1" ht="18">
      <c r="A12" s="3"/>
      <c r="E12" s="21"/>
      <c r="F12" s="22"/>
    </row>
    <row r="13" spans="1:6" s="2" customFormat="1" ht="18">
      <c r="A13" s="4" t="s">
        <v>12</v>
      </c>
      <c r="B13" s="5">
        <f aca="true" t="shared" si="2" ref="B13:D14">B2+B4+B6</f>
        <v>364</v>
      </c>
      <c r="C13" s="5">
        <f t="shared" si="2"/>
        <v>0</v>
      </c>
      <c r="D13" s="5">
        <f t="shared" si="2"/>
        <v>0</v>
      </c>
      <c r="E13" s="19">
        <f>(D13-B13)/B13</f>
        <v>-1</v>
      </c>
      <c r="F13" s="20" t="e">
        <f>(D13-C13)/C13</f>
        <v>#DIV/0!</v>
      </c>
    </row>
    <row r="14" spans="1:6" s="2" customFormat="1" ht="18">
      <c r="A14" s="8" t="s">
        <v>13</v>
      </c>
      <c r="B14" s="9">
        <f t="shared" si="2"/>
        <v>152</v>
      </c>
      <c r="C14" s="9">
        <f t="shared" si="2"/>
        <v>0</v>
      </c>
      <c r="D14" s="9">
        <f t="shared" si="2"/>
        <v>0</v>
      </c>
      <c r="E14" s="19">
        <f>(D14-B14)/B14</f>
        <v>-1</v>
      </c>
      <c r="F14" s="20" t="e">
        <f>(D14-C14)/C14</f>
        <v>#DIV/0!</v>
      </c>
    </row>
    <row r="15" spans="1:6" s="2" customFormat="1" ht="18">
      <c r="A15" s="3"/>
      <c r="E15" s="21"/>
      <c r="F15" s="22"/>
    </row>
    <row r="16" spans="1:6" s="2" customFormat="1" ht="18">
      <c r="A16" s="10" t="s">
        <v>14</v>
      </c>
      <c r="B16" s="11">
        <v>143</v>
      </c>
      <c r="C16" s="11"/>
      <c r="D16" s="11"/>
      <c r="E16" s="19">
        <f aca="true" t="shared" si="3" ref="E16:E22">(D16-B16)/B16</f>
        <v>-1</v>
      </c>
      <c r="F16" s="20" t="e">
        <f aca="true" t="shared" si="4" ref="F16:F22">(D16-C16)/C16</f>
        <v>#DIV/0!</v>
      </c>
    </row>
    <row r="17" spans="1:6" s="2" customFormat="1" ht="18">
      <c r="A17" s="29" t="s">
        <v>19</v>
      </c>
      <c r="B17" s="11">
        <v>56</v>
      </c>
      <c r="C17" s="11"/>
      <c r="D17" s="11"/>
      <c r="E17" s="19">
        <f t="shared" si="3"/>
        <v>-1</v>
      </c>
      <c r="F17" s="20" t="e">
        <f t="shared" si="4"/>
        <v>#DIV/0!</v>
      </c>
    </row>
    <row r="18" spans="1:6" s="2" customFormat="1" ht="18">
      <c r="A18" s="29" t="s">
        <v>20</v>
      </c>
      <c r="B18" s="11">
        <v>87</v>
      </c>
      <c r="C18" s="11"/>
      <c r="D18" s="11"/>
      <c r="E18" s="19">
        <f t="shared" si="3"/>
        <v>-1</v>
      </c>
      <c r="F18" s="20" t="e">
        <f t="shared" si="4"/>
        <v>#DIV/0!</v>
      </c>
    </row>
    <row r="19" spans="1:6" s="2" customFormat="1" ht="18">
      <c r="A19" s="8" t="s">
        <v>15</v>
      </c>
      <c r="B19" s="9">
        <v>128</v>
      </c>
      <c r="C19" s="9"/>
      <c r="D19" s="9"/>
      <c r="E19" s="19">
        <f t="shared" si="3"/>
        <v>-1</v>
      </c>
      <c r="F19" s="20" t="e">
        <f t="shared" si="4"/>
        <v>#DIV/0!</v>
      </c>
    </row>
    <row r="20" spans="1:6" s="2" customFormat="1" ht="18">
      <c r="A20" s="4" t="s">
        <v>16</v>
      </c>
      <c r="B20" s="5">
        <v>153</v>
      </c>
      <c r="C20" s="5"/>
      <c r="D20" s="5"/>
      <c r="E20" s="19">
        <f t="shared" si="3"/>
        <v>-1</v>
      </c>
      <c r="F20" s="20" t="e">
        <f t="shared" si="4"/>
        <v>#DIV/0!</v>
      </c>
    </row>
    <row r="21" spans="1:6" s="2" customFormat="1" ht="18">
      <c r="A21" s="25" t="s">
        <v>17</v>
      </c>
      <c r="B21" s="26">
        <v>78</v>
      </c>
      <c r="C21" s="26"/>
      <c r="D21" s="26"/>
      <c r="E21" s="19">
        <f t="shared" si="3"/>
        <v>-1</v>
      </c>
      <c r="F21" s="20" t="e">
        <f t="shared" si="4"/>
        <v>#DIV/0!</v>
      </c>
    </row>
    <row r="22" spans="1:6" s="2" customFormat="1" ht="18">
      <c r="A22" s="27" t="s">
        <v>18</v>
      </c>
      <c r="B22" s="28">
        <v>14</v>
      </c>
      <c r="C22" s="28"/>
      <c r="D22" s="28"/>
      <c r="E22" s="19">
        <f t="shared" si="3"/>
        <v>-1</v>
      </c>
      <c r="F22" s="20" t="e">
        <f t="shared" si="4"/>
        <v>#DIV/0!</v>
      </c>
    </row>
    <row r="23" spans="1:6" s="2" customFormat="1" ht="18" thickBot="1">
      <c r="A23" s="3"/>
      <c r="E23" s="21"/>
      <c r="F23" s="22"/>
    </row>
    <row r="24" spans="1:6" s="2" customFormat="1" ht="18" thickBot="1">
      <c r="A24" s="14" t="s">
        <v>1</v>
      </c>
      <c r="B24" s="15">
        <f>B2+B3+B4+B5+B6+B7</f>
        <v>516</v>
      </c>
      <c r="C24" s="15">
        <f>C2+C3+C4+C5+C6+C7</f>
        <v>0</v>
      </c>
      <c r="D24" s="15">
        <f>D2+D3+D4+D5+D6+D7</f>
        <v>0</v>
      </c>
      <c r="E24" s="23">
        <f>(D24-B24)/B24</f>
        <v>-1</v>
      </c>
      <c r="F24" s="24" t="e">
        <f>(D24-C24)/C24</f>
        <v>#DIV/0!</v>
      </c>
    </row>
  </sheetData>
  <sheetProtection/>
  <conditionalFormatting sqref="E2:F24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E17:F18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17:F1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4" sqref="B4"/>
    </sheetView>
  </sheetViews>
  <sheetFormatPr defaultColWidth="23.421875" defaultRowHeight="12.75"/>
  <cols>
    <col min="1" max="1" width="11.7109375" style="0" bestFit="1" customWidth="1"/>
    <col min="2" max="2" width="29.28125" style="0" bestFit="1" customWidth="1"/>
    <col min="3" max="3" width="14.8515625" style="0" bestFit="1" customWidth="1"/>
    <col min="4" max="4" width="21.28125" style="0" bestFit="1" customWidth="1"/>
    <col min="5" max="5" width="24.140625" style="0" bestFit="1" customWidth="1"/>
    <col min="6" max="6" width="26.140625" style="0" bestFit="1" customWidth="1"/>
    <col min="7" max="16384" width="30.00390625" style="0" customWidth="1"/>
  </cols>
  <sheetData>
    <row r="1" spans="1:6" s="1" customFormat="1" ht="34.5">
      <c r="A1" s="16" t="s">
        <v>0</v>
      </c>
      <c r="B1" s="17" t="s">
        <v>33</v>
      </c>
      <c r="C1" s="17" t="s">
        <v>28</v>
      </c>
      <c r="D1" s="17" t="s">
        <v>29</v>
      </c>
      <c r="E1" s="17" t="s">
        <v>30</v>
      </c>
      <c r="F1" s="18" t="s">
        <v>8</v>
      </c>
    </row>
    <row r="2" spans="1:6" s="2" customFormat="1" ht="18">
      <c r="A2" s="4" t="s">
        <v>2</v>
      </c>
      <c r="B2" s="5">
        <v>214</v>
      </c>
      <c r="C2" s="5"/>
      <c r="D2" s="5"/>
      <c r="E2" s="19">
        <f aca="true" t="shared" si="0" ref="E2:E7">(D2-B2)/B2</f>
        <v>-1</v>
      </c>
      <c r="F2" s="20" t="e">
        <f aca="true" t="shared" si="1" ref="F2:F7">(D2-C2)/C2</f>
        <v>#DIV/0!</v>
      </c>
    </row>
    <row r="3" spans="1:6" s="2" customFormat="1" ht="18">
      <c r="A3" s="8" t="s">
        <v>3</v>
      </c>
      <c r="B3" s="9">
        <v>111</v>
      </c>
      <c r="C3" s="9"/>
      <c r="D3" s="9"/>
      <c r="E3" s="19">
        <f t="shared" si="0"/>
        <v>-1</v>
      </c>
      <c r="F3" s="20" t="e">
        <f t="shared" si="1"/>
        <v>#DIV/0!</v>
      </c>
    </row>
    <row r="4" spans="1:6" s="2" customFormat="1" ht="18">
      <c r="A4" s="4" t="s">
        <v>4</v>
      </c>
      <c r="B4" s="5">
        <v>75</v>
      </c>
      <c r="C4" s="5"/>
      <c r="D4" s="5"/>
      <c r="E4" s="19">
        <f t="shared" si="0"/>
        <v>-1</v>
      </c>
      <c r="F4" s="20" t="e">
        <f t="shared" si="1"/>
        <v>#DIV/0!</v>
      </c>
    </row>
    <row r="5" spans="1:6" s="2" customFormat="1" ht="18">
      <c r="A5" s="8" t="s">
        <v>5</v>
      </c>
      <c r="B5" s="9">
        <v>33</v>
      </c>
      <c r="C5" s="9"/>
      <c r="D5" s="9"/>
      <c r="E5" s="19">
        <f t="shared" si="0"/>
        <v>-1</v>
      </c>
      <c r="F5" s="20" t="e">
        <f t="shared" si="1"/>
        <v>#DIV/0!</v>
      </c>
    </row>
    <row r="6" spans="1:6" s="2" customFormat="1" ht="18">
      <c r="A6" s="4" t="s">
        <v>6</v>
      </c>
      <c r="B6" s="5">
        <v>66</v>
      </c>
      <c r="C6" s="5"/>
      <c r="D6" s="5"/>
      <c r="E6" s="19">
        <f t="shared" si="0"/>
        <v>-1</v>
      </c>
      <c r="F6" s="20" t="e">
        <f t="shared" si="1"/>
        <v>#DIV/0!</v>
      </c>
    </row>
    <row r="7" spans="1:6" s="2" customFormat="1" ht="18">
      <c r="A7" s="8" t="s">
        <v>7</v>
      </c>
      <c r="B7" s="9">
        <v>29</v>
      </c>
      <c r="C7" s="9"/>
      <c r="D7" s="9"/>
      <c r="E7" s="19">
        <f t="shared" si="0"/>
        <v>-1</v>
      </c>
      <c r="F7" s="20" t="e">
        <f t="shared" si="1"/>
        <v>#DIV/0!</v>
      </c>
    </row>
    <row r="8" spans="1:6" s="2" customFormat="1" ht="18">
      <c r="A8" s="3"/>
      <c r="E8" s="21"/>
      <c r="F8" s="22"/>
    </row>
    <row r="9" spans="1:6" s="2" customFormat="1" ht="18">
      <c r="A9" s="10" t="s">
        <v>9</v>
      </c>
      <c r="B9" s="11">
        <f>B2+B3</f>
        <v>325</v>
      </c>
      <c r="C9" s="11">
        <f>C2+C3</f>
        <v>0</v>
      </c>
      <c r="D9" s="11">
        <f>D2+D3</f>
        <v>0</v>
      </c>
      <c r="E9" s="19">
        <f>(D9-B9)/B9</f>
        <v>-1</v>
      </c>
      <c r="F9" s="20" t="e">
        <f>(D9-C9)/C9</f>
        <v>#DIV/0!</v>
      </c>
    </row>
    <row r="10" spans="1:6" s="2" customFormat="1" ht="18">
      <c r="A10" s="12" t="s">
        <v>10</v>
      </c>
      <c r="B10" s="13">
        <f>B4+B5</f>
        <v>108</v>
      </c>
      <c r="C10" s="13">
        <f>C4+C5</f>
        <v>0</v>
      </c>
      <c r="D10" s="13">
        <f>D4+D5</f>
        <v>0</v>
      </c>
      <c r="E10" s="19">
        <f>(D10-B10)/B10</f>
        <v>-1</v>
      </c>
      <c r="F10" s="20" t="e">
        <f>(D10-C10)/C10</f>
        <v>#DIV/0!</v>
      </c>
    </row>
    <row r="11" spans="1:6" s="2" customFormat="1" ht="18">
      <c r="A11" s="6" t="s">
        <v>11</v>
      </c>
      <c r="B11" s="7">
        <f>B6+B7</f>
        <v>95</v>
      </c>
      <c r="C11" s="7">
        <f>C6+C7</f>
        <v>0</v>
      </c>
      <c r="D11" s="7">
        <f>D6+D7</f>
        <v>0</v>
      </c>
      <c r="E11" s="19">
        <f>(D11-B11)/B11</f>
        <v>-1</v>
      </c>
      <c r="F11" s="20" t="e">
        <f>(D11-C11)/C11</f>
        <v>#DIV/0!</v>
      </c>
    </row>
    <row r="12" spans="1:6" s="2" customFormat="1" ht="18">
      <c r="A12" s="3"/>
      <c r="E12" s="21"/>
      <c r="F12" s="22"/>
    </row>
    <row r="13" spans="1:6" s="2" customFormat="1" ht="18">
      <c r="A13" s="4" t="s">
        <v>12</v>
      </c>
      <c r="B13" s="5">
        <f aca="true" t="shared" si="2" ref="B13:D14">B2+B4+B6</f>
        <v>355</v>
      </c>
      <c r="C13" s="5">
        <f t="shared" si="2"/>
        <v>0</v>
      </c>
      <c r="D13" s="5">
        <f t="shared" si="2"/>
        <v>0</v>
      </c>
      <c r="E13" s="19">
        <f>(D13-B13)/B13</f>
        <v>-1</v>
      </c>
      <c r="F13" s="20" t="e">
        <f>(D13-C13)/C13</f>
        <v>#DIV/0!</v>
      </c>
    </row>
    <row r="14" spans="1:6" s="2" customFormat="1" ht="18">
      <c r="A14" s="8" t="s">
        <v>13</v>
      </c>
      <c r="B14" s="9">
        <f t="shared" si="2"/>
        <v>173</v>
      </c>
      <c r="C14" s="9">
        <f t="shared" si="2"/>
        <v>0</v>
      </c>
      <c r="D14" s="9">
        <f t="shared" si="2"/>
        <v>0</v>
      </c>
      <c r="E14" s="19">
        <f>(D14-B14)/B14</f>
        <v>-1</v>
      </c>
      <c r="F14" s="20" t="e">
        <f>(D14-C14)/C14</f>
        <v>#DIV/0!</v>
      </c>
    </row>
    <row r="15" spans="1:6" s="2" customFormat="1" ht="18">
      <c r="A15" s="3"/>
      <c r="E15" s="21"/>
      <c r="F15" s="22"/>
    </row>
    <row r="16" spans="1:6" s="2" customFormat="1" ht="18">
      <c r="A16" s="10" t="s">
        <v>14</v>
      </c>
      <c r="B16" s="11">
        <v>142</v>
      </c>
      <c r="C16" s="11"/>
      <c r="D16" s="11"/>
      <c r="E16" s="19">
        <f aca="true" t="shared" si="3" ref="E16:E22">(D16-B16)/B16</f>
        <v>-1</v>
      </c>
      <c r="F16" s="20" t="e">
        <f aca="true" t="shared" si="4" ref="F16:F22">(D16-C16)/C16</f>
        <v>#DIV/0!</v>
      </c>
    </row>
    <row r="17" spans="1:6" s="2" customFormat="1" ht="18">
      <c r="A17" s="29" t="s">
        <v>19</v>
      </c>
      <c r="B17" s="11">
        <v>63</v>
      </c>
      <c r="C17" s="11"/>
      <c r="D17" s="11"/>
      <c r="E17" s="19">
        <f t="shared" si="3"/>
        <v>-1</v>
      </c>
      <c r="F17" s="20" t="e">
        <f t="shared" si="4"/>
        <v>#DIV/0!</v>
      </c>
    </row>
    <row r="18" spans="1:6" s="2" customFormat="1" ht="18">
      <c r="A18" s="29" t="s">
        <v>20</v>
      </c>
      <c r="B18" s="11">
        <v>79</v>
      </c>
      <c r="C18" s="11"/>
      <c r="D18" s="11"/>
      <c r="E18" s="19">
        <f t="shared" si="3"/>
        <v>-1</v>
      </c>
      <c r="F18" s="20" t="e">
        <f t="shared" si="4"/>
        <v>#DIV/0!</v>
      </c>
    </row>
    <row r="19" spans="1:6" s="2" customFormat="1" ht="18">
      <c r="A19" s="8" t="s">
        <v>15</v>
      </c>
      <c r="B19" s="9">
        <v>119</v>
      </c>
      <c r="C19" s="9"/>
      <c r="D19" s="9"/>
      <c r="E19" s="19">
        <f t="shared" si="3"/>
        <v>-1</v>
      </c>
      <c r="F19" s="20" t="e">
        <f t="shared" si="4"/>
        <v>#DIV/0!</v>
      </c>
    </row>
    <row r="20" spans="1:6" s="2" customFormat="1" ht="18">
      <c r="A20" s="4" t="s">
        <v>16</v>
      </c>
      <c r="B20" s="5">
        <v>169</v>
      </c>
      <c r="C20" s="5"/>
      <c r="D20" s="5"/>
      <c r="E20" s="19">
        <f t="shared" si="3"/>
        <v>-1</v>
      </c>
      <c r="F20" s="20" t="e">
        <f t="shared" si="4"/>
        <v>#DIV/0!</v>
      </c>
    </row>
    <row r="21" spans="1:6" s="2" customFormat="1" ht="18">
      <c r="A21" s="25" t="s">
        <v>17</v>
      </c>
      <c r="B21" s="26">
        <v>80</v>
      </c>
      <c r="C21" s="26"/>
      <c r="D21" s="26"/>
      <c r="E21" s="19">
        <f t="shared" si="3"/>
        <v>-1</v>
      </c>
      <c r="F21" s="20" t="e">
        <f t="shared" si="4"/>
        <v>#DIV/0!</v>
      </c>
    </row>
    <row r="22" spans="1:6" s="2" customFormat="1" ht="18">
      <c r="A22" s="27" t="s">
        <v>18</v>
      </c>
      <c r="B22" s="28">
        <v>18</v>
      </c>
      <c r="C22" s="28"/>
      <c r="D22" s="28"/>
      <c r="E22" s="19">
        <f t="shared" si="3"/>
        <v>-1</v>
      </c>
      <c r="F22" s="20" t="e">
        <f t="shared" si="4"/>
        <v>#DIV/0!</v>
      </c>
    </row>
    <row r="23" spans="1:6" s="2" customFormat="1" ht="18" thickBot="1">
      <c r="A23" s="3"/>
      <c r="E23" s="21"/>
      <c r="F23" s="22"/>
    </row>
    <row r="24" spans="1:6" s="2" customFormat="1" ht="18" thickBot="1">
      <c r="A24" s="14" t="s">
        <v>1</v>
      </c>
      <c r="B24" s="15">
        <f>B2+B3+B4+B5+B6+B7</f>
        <v>528</v>
      </c>
      <c r="C24" s="15">
        <f>C2+C3+C4+C5+C6+C7</f>
        <v>0</v>
      </c>
      <c r="D24" s="15">
        <f>D2+D3+D4+D5+D6+D7</f>
        <v>0</v>
      </c>
      <c r="E24" s="23">
        <f>(D24-B24)/B24</f>
        <v>-1</v>
      </c>
      <c r="F24" s="24" t="e">
        <f>(D24-C24)/C24</f>
        <v>#DIV/0!</v>
      </c>
    </row>
  </sheetData>
  <sheetProtection/>
  <conditionalFormatting sqref="E2:F24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&amp;C&amp;"Arial,Grassetto"&amp;14ROMA 2017-18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17.421875" defaultRowHeight="12.75"/>
  <cols>
    <col min="1" max="1" width="11.7109375" style="0" bestFit="1" customWidth="1"/>
    <col min="2" max="2" width="31.140625" style="0" bestFit="1" customWidth="1"/>
    <col min="3" max="3" width="14.8515625" style="0" bestFit="1" customWidth="1"/>
    <col min="4" max="4" width="21.28125" style="0" bestFit="1" customWidth="1"/>
    <col min="5" max="5" width="24.140625" style="0" bestFit="1" customWidth="1"/>
    <col min="6" max="6" width="34.00390625" style="0" bestFit="1" customWidth="1"/>
    <col min="7" max="16384" width="37.57421875" style="0" customWidth="1"/>
  </cols>
  <sheetData>
    <row r="1" spans="1:6" s="1" customFormat="1" ht="52.5">
      <c r="A1" s="16" t="s">
        <v>0</v>
      </c>
      <c r="B1" s="17" t="s">
        <v>34</v>
      </c>
      <c r="C1" s="17" t="s">
        <v>28</v>
      </c>
      <c r="D1" s="17" t="s">
        <v>29</v>
      </c>
      <c r="E1" s="17" t="s">
        <v>30</v>
      </c>
      <c r="F1" s="18" t="s">
        <v>8</v>
      </c>
    </row>
    <row r="2" spans="1:6" s="2" customFormat="1" ht="18">
      <c r="A2" s="4" t="s">
        <v>2</v>
      </c>
      <c r="B2" s="5">
        <v>198</v>
      </c>
      <c r="C2" s="5"/>
      <c r="D2" s="5"/>
      <c r="E2" s="19">
        <f aca="true" t="shared" si="0" ref="E2:E7">(D2-B2)/B2</f>
        <v>-1</v>
      </c>
      <c r="F2" s="20" t="e">
        <f aca="true" t="shared" si="1" ref="F2:F7">(D2-C2)/C2</f>
        <v>#DIV/0!</v>
      </c>
    </row>
    <row r="3" spans="1:6" s="2" customFormat="1" ht="18">
      <c r="A3" s="8" t="s">
        <v>3</v>
      </c>
      <c r="B3" s="9">
        <v>97</v>
      </c>
      <c r="C3" s="9"/>
      <c r="D3" s="9"/>
      <c r="E3" s="19">
        <f t="shared" si="0"/>
        <v>-1</v>
      </c>
      <c r="F3" s="20" t="e">
        <f t="shared" si="1"/>
        <v>#DIV/0!</v>
      </c>
    </row>
    <row r="4" spans="1:6" s="2" customFormat="1" ht="18">
      <c r="A4" s="4" t="s">
        <v>4</v>
      </c>
      <c r="B4" s="5">
        <v>80</v>
      </c>
      <c r="C4" s="5"/>
      <c r="D4" s="5"/>
      <c r="E4" s="19">
        <f t="shared" si="0"/>
        <v>-1</v>
      </c>
      <c r="F4" s="20" t="e">
        <f t="shared" si="1"/>
        <v>#DIV/0!</v>
      </c>
    </row>
    <row r="5" spans="1:6" s="2" customFormat="1" ht="18">
      <c r="A5" s="8" t="s">
        <v>5</v>
      </c>
      <c r="B5" s="9">
        <v>34</v>
      </c>
      <c r="C5" s="9"/>
      <c r="D5" s="9"/>
      <c r="E5" s="19">
        <f t="shared" si="0"/>
        <v>-1</v>
      </c>
      <c r="F5" s="20" t="e">
        <f t="shared" si="1"/>
        <v>#DIV/0!</v>
      </c>
    </row>
    <row r="6" spans="1:6" s="2" customFormat="1" ht="18">
      <c r="A6" s="4" t="s">
        <v>6</v>
      </c>
      <c r="B6" s="5">
        <v>59</v>
      </c>
      <c r="C6" s="5"/>
      <c r="D6" s="5"/>
      <c r="E6" s="19">
        <f t="shared" si="0"/>
        <v>-1</v>
      </c>
      <c r="F6" s="20" t="e">
        <f t="shared" si="1"/>
        <v>#DIV/0!</v>
      </c>
    </row>
    <row r="7" spans="1:6" s="2" customFormat="1" ht="18">
      <c r="A7" s="8" t="s">
        <v>7</v>
      </c>
      <c r="B7" s="9">
        <v>23</v>
      </c>
      <c r="C7" s="9"/>
      <c r="D7" s="9"/>
      <c r="E7" s="19">
        <f t="shared" si="0"/>
        <v>-1</v>
      </c>
      <c r="F7" s="20" t="e">
        <f t="shared" si="1"/>
        <v>#DIV/0!</v>
      </c>
    </row>
    <row r="8" spans="1:6" s="2" customFormat="1" ht="18">
      <c r="A8" s="3"/>
      <c r="E8" s="21"/>
      <c r="F8" s="22"/>
    </row>
    <row r="9" spans="1:6" s="2" customFormat="1" ht="18">
      <c r="A9" s="10" t="s">
        <v>9</v>
      </c>
      <c r="B9" s="11">
        <f>B2+B3</f>
        <v>295</v>
      </c>
      <c r="C9" s="11">
        <f>C2+C3</f>
        <v>0</v>
      </c>
      <c r="D9" s="11">
        <f>D2+D3</f>
        <v>0</v>
      </c>
      <c r="E9" s="19">
        <f>(D9-B9)/B9</f>
        <v>-1</v>
      </c>
      <c r="F9" s="20" t="e">
        <f>(D9-C9)/C9</f>
        <v>#DIV/0!</v>
      </c>
    </row>
    <row r="10" spans="1:6" s="2" customFormat="1" ht="18">
      <c r="A10" s="12" t="s">
        <v>10</v>
      </c>
      <c r="B10" s="13">
        <v>116</v>
      </c>
      <c r="C10" s="13">
        <f>C4+C5</f>
        <v>0</v>
      </c>
      <c r="D10" s="13">
        <f>D4+D5</f>
        <v>0</v>
      </c>
      <c r="E10" s="19">
        <f>(D10-B10)/B10</f>
        <v>-1</v>
      </c>
      <c r="F10" s="20" t="e">
        <f>(D10-C10)/C10</f>
        <v>#DIV/0!</v>
      </c>
    </row>
    <row r="11" spans="1:6" s="2" customFormat="1" ht="18">
      <c r="A11" s="6" t="s">
        <v>11</v>
      </c>
      <c r="B11" s="7">
        <v>104</v>
      </c>
      <c r="C11" s="7">
        <f>C6+C7</f>
        <v>0</v>
      </c>
      <c r="D11" s="7">
        <f>D6+D7</f>
        <v>0</v>
      </c>
      <c r="E11" s="19">
        <f>(D11-B11)/B11</f>
        <v>-1</v>
      </c>
      <c r="F11" s="20" t="e">
        <f>(D11-C11)/C11</f>
        <v>#DIV/0!</v>
      </c>
    </row>
    <row r="12" spans="1:6" s="2" customFormat="1" ht="18">
      <c r="A12" s="3"/>
      <c r="E12" s="21"/>
      <c r="F12" s="22"/>
    </row>
    <row r="13" spans="1:6" s="2" customFormat="1" ht="18">
      <c r="A13" s="4" t="s">
        <v>12</v>
      </c>
      <c r="B13" s="5">
        <f aca="true" t="shared" si="2" ref="B13:D14">B2+B4+B6</f>
        <v>337</v>
      </c>
      <c r="C13" s="5">
        <f t="shared" si="2"/>
        <v>0</v>
      </c>
      <c r="D13" s="5">
        <f t="shared" si="2"/>
        <v>0</v>
      </c>
      <c r="E13" s="19">
        <f>(D13-B13)/B13</f>
        <v>-1</v>
      </c>
      <c r="F13" s="20" t="e">
        <f>(D13-C13)/C13</f>
        <v>#DIV/0!</v>
      </c>
    </row>
    <row r="14" spans="1:6" s="2" customFormat="1" ht="18">
      <c r="A14" s="8" t="s">
        <v>13</v>
      </c>
      <c r="B14" s="9">
        <f t="shared" si="2"/>
        <v>154</v>
      </c>
      <c r="C14" s="9">
        <f t="shared" si="2"/>
        <v>0</v>
      </c>
      <c r="D14" s="9">
        <f t="shared" si="2"/>
        <v>0</v>
      </c>
      <c r="E14" s="19">
        <f>(D14-B14)/B14</f>
        <v>-1</v>
      </c>
      <c r="F14" s="20" t="e">
        <f>(D14-C14)/C14</f>
        <v>#DIV/0!</v>
      </c>
    </row>
    <row r="15" spans="1:6" s="2" customFormat="1" ht="18">
      <c r="A15" s="3"/>
      <c r="E15" s="21"/>
      <c r="F15" s="22"/>
    </row>
    <row r="16" spans="1:6" s="2" customFormat="1" ht="18">
      <c r="A16" s="10" t="s">
        <v>14</v>
      </c>
      <c r="B16" s="11">
        <v>106</v>
      </c>
      <c r="C16" s="11"/>
      <c r="D16" s="11"/>
      <c r="E16" s="19">
        <f aca="true" t="shared" si="3" ref="E16:E22">(D16-B16)/B16</f>
        <v>-1</v>
      </c>
      <c r="F16" s="20" t="e">
        <f aca="true" t="shared" si="4" ref="F16:F22">(D16-C16)/C16</f>
        <v>#DIV/0!</v>
      </c>
    </row>
    <row r="17" spans="1:6" s="2" customFormat="1" ht="18">
      <c r="A17" s="29" t="s">
        <v>19</v>
      </c>
      <c r="B17" s="11">
        <v>50</v>
      </c>
      <c r="C17" s="11"/>
      <c r="D17" s="11"/>
      <c r="E17" s="19">
        <f t="shared" si="3"/>
        <v>-1</v>
      </c>
      <c r="F17" s="20" t="e">
        <f t="shared" si="4"/>
        <v>#DIV/0!</v>
      </c>
    </row>
    <row r="18" spans="1:6" s="2" customFormat="1" ht="18">
      <c r="A18" s="29" t="s">
        <v>20</v>
      </c>
      <c r="B18" s="11">
        <v>56</v>
      </c>
      <c r="C18" s="11"/>
      <c r="D18" s="11"/>
      <c r="E18" s="19">
        <f t="shared" si="3"/>
        <v>-1</v>
      </c>
      <c r="F18" s="20" t="e">
        <f t="shared" si="4"/>
        <v>#DIV/0!</v>
      </c>
    </row>
    <row r="19" spans="1:6" s="2" customFormat="1" ht="18">
      <c r="A19" s="8" t="s">
        <v>15</v>
      </c>
      <c r="B19" s="9">
        <v>108</v>
      </c>
      <c r="C19" s="9"/>
      <c r="D19" s="9"/>
      <c r="E19" s="19">
        <f t="shared" si="3"/>
        <v>-1</v>
      </c>
      <c r="F19" s="20" t="e">
        <f t="shared" si="4"/>
        <v>#DIV/0!</v>
      </c>
    </row>
    <row r="20" spans="1:6" s="2" customFormat="1" ht="18">
      <c r="A20" s="4" t="s">
        <v>16</v>
      </c>
      <c r="B20" s="5">
        <v>176</v>
      </c>
      <c r="C20" s="5"/>
      <c r="D20" s="5"/>
      <c r="E20" s="19">
        <f t="shared" si="3"/>
        <v>-1</v>
      </c>
      <c r="F20" s="20" t="e">
        <f t="shared" si="4"/>
        <v>#DIV/0!</v>
      </c>
    </row>
    <row r="21" spans="1:6" s="2" customFormat="1" ht="18">
      <c r="A21" s="25" t="s">
        <v>17</v>
      </c>
      <c r="B21" s="26">
        <v>80</v>
      </c>
      <c r="C21" s="26"/>
      <c r="D21" s="26"/>
      <c r="E21" s="19">
        <f t="shared" si="3"/>
        <v>-1</v>
      </c>
      <c r="F21" s="20" t="e">
        <f t="shared" si="4"/>
        <v>#DIV/0!</v>
      </c>
    </row>
    <row r="22" spans="1:6" s="2" customFormat="1" ht="18">
      <c r="A22" s="27" t="s">
        <v>18</v>
      </c>
      <c r="B22" s="28">
        <v>21</v>
      </c>
      <c r="C22" s="28"/>
      <c r="D22" s="28"/>
      <c r="E22" s="19">
        <f t="shared" si="3"/>
        <v>-1</v>
      </c>
      <c r="F22" s="20" t="e">
        <f t="shared" si="4"/>
        <v>#DIV/0!</v>
      </c>
    </row>
    <row r="23" spans="1:6" s="2" customFormat="1" ht="18" thickBot="1">
      <c r="A23" s="3"/>
      <c r="E23" s="21"/>
      <c r="F23" s="22"/>
    </row>
    <row r="24" spans="1:6" s="2" customFormat="1" ht="18" thickBot="1">
      <c r="A24" s="14" t="s">
        <v>1</v>
      </c>
      <c r="B24" s="15">
        <f>B2+B3+B4+B5+B6+B7</f>
        <v>491</v>
      </c>
      <c r="C24" s="15">
        <f>C2+C3+C4+C5+C6+C7</f>
        <v>0</v>
      </c>
      <c r="D24" s="15">
        <f>D2+D3+D4+D5+D6+D7</f>
        <v>0</v>
      </c>
      <c r="E24" s="23">
        <f>(D24-B24)/B24</f>
        <v>-1</v>
      </c>
      <c r="F24" s="24" t="e">
        <f>(D24-C24)/C24</f>
        <v>#DIV/0!</v>
      </c>
    </row>
  </sheetData>
  <sheetProtection/>
  <conditionalFormatting sqref="E2:F24">
    <cfRule type="cellIs" priority="9" dxfId="1" operator="greaterThan" stopIfTrue="1">
      <formula>0</formula>
    </cfRule>
    <cfRule type="cellIs" priority="10" dxfId="0" operator="lessThan" stopIfTrue="1">
      <formula>0</formula>
    </cfRule>
  </conditionalFormatting>
  <conditionalFormatting sqref="E17:F18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E17:F18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E17:F18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17:F1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" sqref="C2:C3"/>
    </sheetView>
  </sheetViews>
  <sheetFormatPr defaultColWidth="17.421875" defaultRowHeight="12.75"/>
  <cols>
    <col min="1" max="1" width="11.7109375" style="0" bestFit="1" customWidth="1"/>
    <col min="2" max="2" width="21.28125" style="0" bestFit="1" customWidth="1"/>
    <col min="3" max="3" width="14.8515625" style="0" bestFit="1" customWidth="1"/>
    <col min="4" max="4" width="21.28125" style="0" bestFit="1" customWidth="1"/>
    <col min="5" max="5" width="24.140625" style="0" bestFit="1" customWidth="1"/>
    <col min="6" max="6" width="26.140625" style="0" bestFit="1" customWidth="1"/>
    <col min="7" max="16384" width="28.7109375" style="0" customWidth="1"/>
  </cols>
  <sheetData>
    <row r="1" spans="1:6" s="1" customFormat="1" ht="52.5">
      <c r="A1" s="16" t="s">
        <v>0</v>
      </c>
      <c r="B1" s="17" t="s">
        <v>24</v>
      </c>
      <c r="C1" s="17" t="s">
        <v>28</v>
      </c>
      <c r="D1" s="17" t="s">
        <v>29</v>
      </c>
      <c r="E1" s="17" t="s">
        <v>30</v>
      </c>
      <c r="F1" s="18" t="s">
        <v>8</v>
      </c>
    </row>
    <row r="2" spans="1:6" s="2" customFormat="1" ht="18">
      <c r="A2" s="4" t="s">
        <v>2</v>
      </c>
      <c r="B2" s="5">
        <v>227</v>
      </c>
      <c r="C2" s="5"/>
      <c r="D2" s="5"/>
      <c r="E2" s="19">
        <f aca="true" t="shared" si="0" ref="E2:E7">(D2-B2)/B2</f>
        <v>-1</v>
      </c>
      <c r="F2" s="20" t="e">
        <f>(D6-C2)/C2</f>
        <v>#DIV/0!</v>
      </c>
    </row>
    <row r="3" spans="1:6" s="2" customFormat="1" ht="18">
      <c r="A3" s="8" t="s">
        <v>3</v>
      </c>
      <c r="B3" s="9">
        <v>123</v>
      </c>
      <c r="C3" s="9"/>
      <c r="D3" s="9"/>
      <c r="E3" s="19">
        <f t="shared" si="0"/>
        <v>-1</v>
      </c>
      <c r="F3" s="20" t="e">
        <f>(D3-C3)/C3</f>
        <v>#DIV/0!</v>
      </c>
    </row>
    <row r="4" spans="1:6" s="2" customFormat="1" ht="18">
      <c r="A4" s="4" t="s">
        <v>4</v>
      </c>
      <c r="B4" s="5">
        <v>84</v>
      </c>
      <c r="C4" s="5"/>
      <c r="D4" s="5"/>
      <c r="E4" s="19">
        <f t="shared" si="0"/>
        <v>-1</v>
      </c>
      <c r="F4" s="20" t="e">
        <f>(D4-C4)/C4</f>
        <v>#DIV/0!</v>
      </c>
    </row>
    <row r="5" spans="1:6" s="2" customFormat="1" ht="18">
      <c r="A5" s="8" t="s">
        <v>5</v>
      </c>
      <c r="B5" s="9">
        <v>41</v>
      </c>
      <c r="C5" s="9"/>
      <c r="D5" s="9"/>
      <c r="E5" s="19">
        <f t="shared" si="0"/>
        <v>-1</v>
      </c>
      <c r="F5" s="20" t="e">
        <f>(D5-C5)/C5</f>
        <v>#DIV/0!</v>
      </c>
    </row>
    <row r="6" spans="1:6" s="2" customFormat="1" ht="18">
      <c r="A6" s="4" t="s">
        <v>6</v>
      </c>
      <c r="B6" s="5">
        <v>80</v>
      </c>
      <c r="C6" s="5"/>
      <c r="D6" s="5"/>
      <c r="E6" s="19">
        <f t="shared" si="0"/>
        <v>-1</v>
      </c>
      <c r="F6" s="20" t="e">
        <f>(D2-C6)/C6</f>
        <v>#DIV/0!</v>
      </c>
    </row>
    <row r="7" spans="1:6" s="2" customFormat="1" ht="18">
      <c r="A7" s="8" t="s">
        <v>7</v>
      </c>
      <c r="B7" s="9">
        <v>34</v>
      </c>
      <c r="C7" s="9"/>
      <c r="D7" s="9"/>
      <c r="E7" s="19">
        <f t="shared" si="0"/>
        <v>-1</v>
      </c>
      <c r="F7" s="20" t="e">
        <f>(D7-C7)/C7</f>
        <v>#DIV/0!</v>
      </c>
    </row>
    <row r="8" spans="1:6" s="2" customFormat="1" ht="18">
      <c r="A8" s="3"/>
      <c r="E8" s="21"/>
      <c r="F8" s="22"/>
    </row>
    <row r="9" spans="1:6" s="2" customFormat="1" ht="18">
      <c r="A9" s="10" t="s">
        <v>9</v>
      </c>
      <c r="B9" s="11">
        <f>B2+B3</f>
        <v>350</v>
      </c>
      <c r="C9" s="11">
        <f>C2+C3</f>
        <v>0</v>
      </c>
      <c r="D9" s="11">
        <f>D2+D3</f>
        <v>0</v>
      </c>
      <c r="E9" s="19">
        <f>(D9-B9)/B9</f>
        <v>-1</v>
      </c>
      <c r="F9" s="20" t="e">
        <f>(D9-C9)/C9</f>
        <v>#DIV/0!</v>
      </c>
    </row>
    <row r="10" spans="1:6" s="2" customFormat="1" ht="18">
      <c r="A10" s="12" t="s">
        <v>10</v>
      </c>
      <c r="B10" s="13">
        <f>B4+B5</f>
        <v>125</v>
      </c>
      <c r="C10" s="13">
        <f>C4+C5</f>
        <v>0</v>
      </c>
      <c r="D10" s="13">
        <f>D4+D5</f>
        <v>0</v>
      </c>
      <c r="E10" s="19">
        <f>(D10-B10)/B10</f>
        <v>-1</v>
      </c>
      <c r="F10" s="20" t="e">
        <f>(D10-C10)/C10</f>
        <v>#DIV/0!</v>
      </c>
    </row>
    <row r="11" spans="1:6" s="2" customFormat="1" ht="18">
      <c r="A11" s="6" t="s">
        <v>11</v>
      </c>
      <c r="B11" s="7">
        <f>B6+B7</f>
        <v>114</v>
      </c>
      <c r="C11" s="7">
        <f>C6+C7</f>
        <v>0</v>
      </c>
      <c r="D11" s="7">
        <f>D6+D7</f>
        <v>0</v>
      </c>
      <c r="E11" s="19">
        <f>(D11-B11)/B11</f>
        <v>-1</v>
      </c>
      <c r="F11" s="20" t="e">
        <f>(D11-C11)/C11</f>
        <v>#DIV/0!</v>
      </c>
    </row>
    <row r="12" spans="1:6" s="2" customFormat="1" ht="18">
      <c r="A12" s="3"/>
      <c r="E12" s="21"/>
      <c r="F12" s="22"/>
    </row>
    <row r="13" spans="1:6" s="2" customFormat="1" ht="18">
      <c r="A13" s="4" t="s">
        <v>12</v>
      </c>
      <c r="B13" s="5">
        <f aca="true" t="shared" si="1" ref="B13:D14">B2+B4+B6</f>
        <v>391</v>
      </c>
      <c r="C13" s="5">
        <f t="shared" si="1"/>
        <v>0</v>
      </c>
      <c r="D13" s="5">
        <f>D6+D4+D2</f>
        <v>0</v>
      </c>
      <c r="E13" s="19">
        <f>(D13-B13)/B13</f>
        <v>-1</v>
      </c>
      <c r="F13" s="20" t="e">
        <f>(D13-C13)/C13</f>
        <v>#DIV/0!</v>
      </c>
    </row>
    <row r="14" spans="1:6" s="2" customFormat="1" ht="18">
      <c r="A14" s="8" t="s">
        <v>13</v>
      </c>
      <c r="B14" s="9">
        <f t="shared" si="1"/>
        <v>198</v>
      </c>
      <c r="C14" s="9">
        <f t="shared" si="1"/>
        <v>0</v>
      </c>
      <c r="D14" s="9">
        <f t="shared" si="1"/>
        <v>0</v>
      </c>
      <c r="E14" s="19">
        <f>(D14-B14)/B14</f>
        <v>-1</v>
      </c>
      <c r="F14" s="20" t="e">
        <f>(D14-C14)/C14</f>
        <v>#DIV/0!</v>
      </c>
    </row>
    <row r="15" spans="1:6" s="2" customFormat="1" ht="18">
      <c r="A15" s="3"/>
      <c r="E15" s="21"/>
      <c r="F15" s="22"/>
    </row>
    <row r="16" spans="1:6" s="2" customFormat="1" ht="18">
      <c r="A16" s="10" t="s">
        <v>14</v>
      </c>
      <c r="B16" s="11">
        <v>157</v>
      </c>
      <c r="C16" s="11"/>
      <c r="D16" s="11"/>
      <c r="E16" s="19">
        <f aca="true" t="shared" si="2" ref="E16:E22">(D16-B16)/B16</f>
        <v>-1</v>
      </c>
      <c r="F16" s="20" t="e">
        <f aca="true" t="shared" si="3" ref="F16:F22">(D16-C16)/C16</f>
        <v>#DIV/0!</v>
      </c>
    </row>
    <row r="17" spans="1:6" s="2" customFormat="1" ht="18">
      <c r="A17" s="29" t="s">
        <v>19</v>
      </c>
      <c r="B17" s="11">
        <v>68</v>
      </c>
      <c r="C17" s="11"/>
      <c r="D17" s="11"/>
      <c r="E17" s="19">
        <f t="shared" si="2"/>
        <v>-1</v>
      </c>
      <c r="F17" s="20" t="e">
        <f t="shared" si="3"/>
        <v>#DIV/0!</v>
      </c>
    </row>
    <row r="18" spans="1:6" s="2" customFormat="1" ht="18">
      <c r="A18" s="29" t="s">
        <v>20</v>
      </c>
      <c r="B18" s="11">
        <v>89</v>
      </c>
      <c r="C18" s="11"/>
      <c r="D18" s="11"/>
      <c r="E18" s="19">
        <f t="shared" si="2"/>
        <v>-1</v>
      </c>
      <c r="F18" s="20" t="e">
        <f t="shared" si="3"/>
        <v>#DIV/0!</v>
      </c>
    </row>
    <row r="19" spans="1:6" s="2" customFormat="1" ht="18">
      <c r="A19" s="8" t="s">
        <v>15</v>
      </c>
      <c r="B19" s="9">
        <v>143</v>
      </c>
      <c r="C19" s="9"/>
      <c r="D19" s="9"/>
      <c r="E19" s="19">
        <f t="shared" si="2"/>
        <v>-1</v>
      </c>
      <c r="F19" s="20" t="e">
        <f t="shared" si="3"/>
        <v>#DIV/0!</v>
      </c>
    </row>
    <row r="20" spans="1:6" s="2" customFormat="1" ht="18">
      <c r="A20" s="4" t="s">
        <v>16</v>
      </c>
      <c r="B20" s="5">
        <v>179</v>
      </c>
      <c r="C20" s="5"/>
      <c r="D20" s="5"/>
      <c r="E20" s="19">
        <f t="shared" si="2"/>
        <v>-1</v>
      </c>
      <c r="F20" s="20" t="e">
        <f t="shared" si="3"/>
        <v>#DIV/0!</v>
      </c>
    </row>
    <row r="21" spans="1:6" s="2" customFormat="1" ht="18">
      <c r="A21" s="25" t="s">
        <v>17</v>
      </c>
      <c r="B21" s="26">
        <v>85</v>
      </c>
      <c r="C21" s="26"/>
      <c r="D21" s="26"/>
      <c r="E21" s="19">
        <f t="shared" si="2"/>
        <v>-1</v>
      </c>
      <c r="F21" s="20" t="e">
        <f t="shared" si="3"/>
        <v>#DIV/0!</v>
      </c>
    </row>
    <row r="22" spans="1:6" s="2" customFormat="1" ht="18">
      <c r="A22" s="27" t="s">
        <v>18</v>
      </c>
      <c r="B22" s="28">
        <v>25</v>
      </c>
      <c r="C22" s="28"/>
      <c r="D22" s="28"/>
      <c r="E22" s="19">
        <f t="shared" si="2"/>
        <v>-1</v>
      </c>
      <c r="F22" s="20" t="e">
        <f t="shared" si="3"/>
        <v>#DIV/0!</v>
      </c>
    </row>
    <row r="23" spans="1:6" s="2" customFormat="1" ht="18" thickBot="1">
      <c r="A23" s="3"/>
      <c r="E23" s="21"/>
      <c r="F23" s="22"/>
    </row>
    <row r="24" spans="1:6" s="2" customFormat="1" ht="18" thickBot="1">
      <c r="A24" s="14" t="s">
        <v>1</v>
      </c>
      <c r="B24" s="15">
        <f>B2+B3+B4+B5+B6+B7</f>
        <v>589</v>
      </c>
      <c r="C24" s="15">
        <f>C2+C3+C4+C5+C6+C7</f>
        <v>0</v>
      </c>
      <c r="D24" s="15">
        <f>D6+D3+D4+D5+D2+D7</f>
        <v>0</v>
      </c>
      <c r="E24" s="23">
        <f>(D24-B24)/B24</f>
        <v>-1</v>
      </c>
      <c r="F24" s="24" t="e">
        <f>(D24-C24)/C24</f>
        <v>#DIV/0!</v>
      </c>
    </row>
  </sheetData>
  <sheetProtection/>
  <conditionalFormatting sqref="E2:F24">
    <cfRule type="cellIs" priority="9" dxfId="1" operator="greaterThan" stopIfTrue="1">
      <formula>0</formula>
    </cfRule>
    <cfRule type="cellIs" priority="10" dxfId="0" operator="lessThan" stopIfTrue="1">
      <formula>0</formula>
    </cfRule>
  </conditionalFormatting>
  <conditionalFormatting sqref="E17:F18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E17:F18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E17:F18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17:F1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7109375" style="0" bestFit="1" customWidth="1"/>
    <col min="2" max="2" width="21.28125" style="0" bestFit="1" customWidth="1"/>
    <col min="3" max="3" width="14.8515625" style="0" bestFit="1" customWidth="1"/>
    <col min="4" max="4" width="21.28125" style="0" bestFit="1" customWidth="1"/>
    <col min="5" max="5" width="24.140625" style="0" bestFit="1" customWidth="1"/>
    <col min="6" max="6" width="26.140625" style="0" bestFit="1" customWidth="1"/>
    <col min="7" max="16384" width="28.7109375" style="0" customWidth="1"/>
  </cols>
  <sheetData>
    <row r="1" spans="1:6" s="1" customFormat="1" ht="52.5">
      <c r="A1" s="16" t="s">
        <v>0</v>
      </c>
      <c r="B1" s="17" t="s">
        <v>24</v>
      </c>
      <c r="C1" s="17" t="s">
        <v>28</v>
      </c>
      <c r="D1" s="17" t="s">
        <v>29</v>
      </c>
      <c r="E1" s="17" t="s">
        <v>30</v>
      </c>
      <c r="F1" s="18" t="s">
        <v>8</v>
      </c>
    </row>
    <row r="2" spans="1:6" s="2" customFormat="1" ht="18">
      <c r="A2" s="4" t="s">
        <v>2</v>
      </c>
      <c r="B2" s="5">
        <f>Conegliano!B2+Caserta!B2</f>
        <v>357</v>
      </c>
      <c r="C2" s="5">
        <f>Conegliano!C2+Caserta!C2</f>
        <v>379</v>
      </c>
      <c r="D2" s="5">
        <f>Conegliano!D2+Caserta!D2</f>
        <v>342</v>
      </c>
      <c r="E2" s="19">
        <f aca="true" t="shared" si="0" ref="E2:E7">(D2-B2)/B2</f>
        <v>-0.04201680672268908</v>
      </c>
      <c r="F2" s="20">
        <f aca="true" t="shared" si="1" ref="F2:F7">(D2-C2)/C2</f>
        <v>-0.09762532981530343</v>
      </c>
    </row>
    <row r="3" spans="1:6" s="2" customFormat="1" ht="18">
      <c r="A3" s="8" t="s">
        <v>3</v>
      </c>
      <c r="B3" s="9">
        <f>Conegliano!B3+Caserta!B3</f>
        <v>166</v>
      </c>
      <c r="C3" s="9">
        <f>Conegliano!C3+Caserta!C3</f>
        <v>171</v>
      </c>
      <c r="D3" s="9">
        <f>Conegliano!D3+Caserta!D3</f>
        <v>159</v>
      </c>
      <c r="E3" s="19">
        <f t="shared" si="0"/>
        <v>-0.04216867469879518</v>
      </c>
      <c r="F3" s="20">
        <f t="shared" si="1"/>
        <v>-0.07017543859649122</v>
      </c>
    </row>
    <row r="4" spans="1:6" s="2" customFormat="1" ht="18">
      <c r="A4" s="4" t="s">
        <v>4</v>
      </c>
      <c r="B4" s="5">
        <f>Conegliano!B4+Zevio!B2</f>
        <v>147</v>
      </c>
      <c r="C4" s="5">
        <f>Conegliano!C4+Zevio!C2</f>
        <v>189</v>
      </c>
      <c r="D4" s="5">
        <f>Conegliano!D4+Zevio!D2</f>
        <v>164</v>
      </c>
      <c r="E4" s="19">
        <f t="shared" si="0"/>
        <v>0.11564625850340136</v>
      </c>
      <c r="F4" s="20">
        <f t="shared" si="1"/>
        <v>-0.13227513227513227</v>
      </c>
    </row>
    <row r="5" spans="1:6" s="2" customFormat="1" ht="18">
      <c r="A5" s="8" t="s">
        <v>5</v>
      </c>
      <c r="B5" s="9">
        <f>Conegliano!B5+Zevio!B3</f>
        <v>67</v>
      </c>
      <c r="C5" s="9">
        <f>Conegliano!C5+Zevio!C3</f>
        <v>85</v>
      </c>
      <c r="D5" s="9">
        <f>Conegliano!D5+Zevio!D3</f>
        <v>76</v>
      </c>
      <c r="E5" s="19">
        <f t="shared" si="0"/>
        <v>0.13432835820895522</v>
      </c>
      <c r="F5" s="20">
        <f t="shared" si="1"/>
        <v>-0.10588235294117647</v>
      </c>
    </row>
    <row r="6" spans="1:6" s="2" customFormat="1" ht="18">
      <c r="A6" s="4" t="s">
        <v>6</v>
      </c>
      <c r="B6" s="5">
        <f>Conegliano!B6+Zevio!B4</f>
        <v>123</v>
      </c>
      <c r="C6" s="5">
        <f>Conegliano!C6+Zevio!C4</f>
        <v>143</v>
      </c>
      <c r="D6" s="5">
        <f>Conegliano!D6+Zevio!D4</f>
        <v>124</v>
      </c>
      <c r="E6" s="19">
        <f t="shared" si="0"/>
        <v>0.008130081300813009</v>
      </c>
      <c r="F6" s="20">
        <f t="shared" si="1"/>
        <v>-0.13286713286713286</v>
      </c>
    </row>
    <row r="7" spans="1:6" s="2" customFormat="1" ht="18">
      <c r="A7" s="8" t="s">
        <v>7</v>
      </c>
      <c r="B7" s="9">
        <f>Conegliano!B7+Zevio!B5</f>
        <v>50</v>
      </c>
      <c r="C7" s="9">
        <f>Conegliano!C7+Zevio!C5</f>
        <v>70</v>
      </c>
      <c r="D7" s="9">
        <f>Conegliano!D7+Zevio!D5</f>
        <v>64</v>
      </c>
      <c r="E7" s="19">
        <f t="shared" si="0"/>
        <v>0.28</v>
      </c>
      <c r="F7" s="20">
        <f t="shared" si="1"/>
        <v>-0.08571428571428572</v>
      </c>
    </row>
    <row r="8" spans="1:6" s="2" customFormat="1" ht="18">
      <c r="A8" s="3"/>
      <c r="E8" s="21"/>
      <c r="F8" s="22"/>
    </row>
    <row r="9" spans="1:6" s="2" customFormat="1" ht="18">
      <c r="A9" s="10" t="s">
        <v>9</v>
      </c>
      <c r="B9" s="11">
        <f>B2+B3</f>
        <v>523</v>
      </c>
      <c r="C9" s="11">
        <f>C2+C3</f>
        <v>550</v>
      </c>
      <c r="D9" s="11">
        <f>D2+D3</f>
        <v>501</v>
      </c>
      <c r="E9" s="19">
        <f>(D9-B9)/B9</f>
        <v>-0.04206500956022945</v>
      </c>
      <c r="F9" s="20">
        <f>(D9-C9)/C9</f>
        <v>-0.0890909090909091</v>
      </c>
    </row>
    <row r="10" spans="1:6" s="2" customFormat="1" ht="18">
      <c r="A10" s="12" t="s">
        <v>10</v>
      </c>
      <c r="B10" s="13">
        <f>B4+B5</f>
        <v>214</v>
      </c>
      <c r="C10" s="13">
        <f>C4+C5</f>
        <v>274</v>
      </c>
      <c r="D10" s="13">
        <f>D4+D5</f>
        <v>240</v>
      </c>
      <c r="E10" s="19">
        <f>(D10-B10)/B10</f>
        <v>0.12149532710280374</v>
      </c>
      <c r="F10" s="20">
        <f>(D10-C10)/C10</f>
        <v>-0.12408759124087591</v>
      </c>
    </row>
    <row r="11" spans="1:6" s="2" customFormat="1" ht="18">
      <c r="A11" s="6" t="s">
        <v>11</v>
      </c>
      <c r="B11" s="7">
        <f>B6+B7</f>
        <v>173</v>
      </c>
      <c r="C11" s="7">
        <f>C6+C7</f>
        <v>213</v>
      </c>
      <c r="D11" s="7">
        <f>D6+D7</f>
        <v>188</v>
      </c>
      <c r="E11" s="19">
        <f>(D11-B11)/B11</f>
        <v>0.08670520231213873</v>
      </c>
      <c r="F11" s="20">
        <f>(D11-C11)/C11</f>
        <v>-0.11737089201877934</v>
      </c>
    </row>
    <row r="12" spans="1:6" s="2" customFormat="1" ht="18">
      <c r="A12" s="3"/>
      <c r="E12" s="21"/>
      <c r="F12" s="22"/>
    </row>
    <row r="13" spans="1:6" s="2" customFormat="1" ht="18">
      <c r="A13" s="4" t="s">
        <v>12</v>
      </c>
      <c r="B13" s="5">
        <f aca="true" t="shared" si="2" ref="B13:D14">B2+B4+B6</f>
        <v>627</v>
      </c>
      <c r="C13" s="5">
        <f t="shared" si="2"/>
        <v>711</v>
      </c>
      <c r="D13" s="5">
        <f t="shared" si="2"/>
        <v>630</v>
      </c>
      <c r="E13" s="19">
        <f>(D13-B13)/B13</f>
        <v>0.004784688995215311</v>
      </c>
      <c r="F13" s="20">
        <f>(D13-C13)/C13</f>
        <v>-0.11392405063291139</v>
      </c>
    </row>
    <row r="14" spans="1:6" s="2" customFormat="1" ht="18">
      <c r="A14" s="8" t="s">
        <v>13</v>
      </c>
      <c r="B14" s="9">
        <f t="shared" si="2"/>
        <v>283</v>
      </c>
      <c r="C14" s="9">
        <f t="shared" si="2"/>
        <v>326</v>
      </c>
      <c r="D14" s="9">
        <f t="shared" si="2"/>
        <v>299</v>
      </c>
      <c r="E14" s="19">
        <f>(D14-B14)/B14</f>
        <v>0.05653710247349823</v>
      </c>
      <c r="F14" s="20">
        <f>(D14-C14)/C14</f>
        <v>-0.08282208588957055</v>
      </c>
    </row>
    <row r="15" spans="1:6" s="2" customFormat="1" ht="18">
      <c r="A15" s="3"/>
      <c r="E15" s="21"/>
      <c r="F15" s="22"/>
    </row>
    <row r="16" spans="1:6" s="2" customFormat="1" ht="18">
      <c r="A16" s="10" t="s">
        <v>14</v>
      </c>
      <c r="B16" s="11">
        <f>Conegliano!B16+Caserta!B10+Zevio!B13</f>
        <v>217</v>
      </c>
      <c r="C16" s="11">
        <f>Conegliano!C16+Caserta!C10+Zevio!C13</f>
        <v>237</v>
      </c>
      <c r="D16" s="11">
        <f>Conegliano!D16+Caserta!D10+Zevio!D13</f>
        <v>203</v>
      </c>
      <c r="E16" s="19">
        <f aca="true" t="shared" si="3" ref="E16:E22">(D16-B16)/B16</f>
        <v>-0.06451612903225806</v>
      </c>
      <c r="F16" s="20">
        <f aca="true" t="shared" si="4" ref="F16:F22">(D16-C16)/C16</f>
        <v>-0.14345991561181434</v>
      </c>
    </row>
    <row r="17" spans="1:6" s="2" customFormat="1" ht="18">
      <c r="A17" s="29" t="s">
        <v>19</v>
      </c>
      <c r="B17" s="11">
        <f>Conegliano!B17+Caserta!B11+Zevio!B14</f>
        <v>104</v>
      </c>
      <c r="C17" s="11">
        <f>Conegliano!C17+Caserta!C11+Zevio!C14</f>
        <v>91</v>
      </c>
      <c r="D17" s="11">
        <f>Conegliano!D17+Caserta!D11+Zevio!D14</f>
        <v>79</v>
      </c>
      <c r="E17" s="19">
        <f t="shared" si="3"/>
        <v>-0.2403846153846154</v>
      </c>
      <c r="F17" s="20">
        <f t="shared" si="4"/>
        <v>-0.13186813186813187</v>
      </c>
    </row>
    <row r="18" spans="1:6" s="2" customFormat="1" ht="18">
      <c r="A18" s="29" t="s">
        <v>20</v>
      </c>
      <c r="B18" s="11">
        <f>Conegliano!B18+Caserta!B12+Zevio!B15</f>
        <v>113</v>
      </c>
      <c r="C18" s="11">
        <f>Conegliano!C18+Caserta!C12+Zevio!C15</f>
        <v>146</v>
      </c>
      <c r="D18" s="11">
        <f>Conegliano!D18+Caserta!D12+Zevio!D15</f>
        <v>124</v>
      </c>
      <c r="E18" s="19">
        <f t="shared" si="3"/>
        <v>0.09734513274336283</v>
      </c>
      <c r="F18" s="20">
        <f t="shared" si="4"/>
        <v>-0.1506849315068493</v>
      </c>
    </row>
    <row r="19" spans="1:6" s="2" customFormat="1" ht="18">
      <c r="A19" s="8" t="s">
        <v>15</v>
      </c>
      <c r="B19" s="9">
        <f>Conegliano!B19+Caserta!B13+Zevio!B16</f>
        <v>217</v>
      </c>
      <c r="C19" s="9">
        <f>Conegliano!C19+Caserta!C13+Zevio!C16</f>
        <v>235</v>
      </c>
      <c r="D19" s="9">
        <f>Conegliano!D19+Caserta!D13+Zevio!D16</f>
        <v>218</v>
      </c>
      <c r="E19" s="19">
        <f t="shared" si="3"/>
        <v>0.004608294930875576</v>
      </c>
      <c r="F19" s="20">
        <f t="shared" si="4"/>
        <v>-0.07234042553191489</v>
      </c>
    </row>
    <row r="20" spans="1:6" s="2" customFormat="1" ht="18">
      <c r="A20" s="4" t="s">
        <v>16</v>
      </c>
      <c r="B20" s="5">
        <f>Conegliano!B20+Caserta!B14+Zevio!B17</f>
        <v>285</v>
      </c>
      <c r="C20" s="5">
        <f>Conegliano!C20+Caserta!C14+Zevio!C17</f>
        <v>315</v>
      </c>
      <c r="D20" s="5">
        <f>Conegliano!D20+Caserta!D14+Zevio!D17</f>
        <v>289</v>
      </c>
      <c r="E20" s="19">
        <f t="shared" si="3"/>
        <v>0.014035087719298246</v>
      </c>
      <c r="F20" s="20">
        <f t="shared" si="4"/>
        <v>-0.08253968253968254</v>
      </c>
    </row>
    <row r="21" spans="1:6" s="2" customFormat="1" ht="18">
      <c r="A21" s="25" t="s">
        <v>17</v>
      </c>
      <c r="B21" s="26">
        <f>Conegliano!B21+Caserta!B15+Zevio!B18</f>
        <v>151</v>
      </c>
      <c r="C21" s="26">
        <f>Conegliano!C21+Caserta!C15+Zevio!C18</f>
        <v>189</v>
      </c>
      <c r="D21" s="26">
        <f>Conegliano!D21+Caserta!D15+Zevio!D18</f>
        <v>171</v>
      </c>
      <c r="E21" s="19">
        <f t="shared" si="3"/>
        <v>0.13245033112582782</v>
      </c>
      <c r="F21" s="20">
        <f t="shared" si="4"/>
        <v>-0.09523809523809523</v>
      </c>
    </row>
    <row r="22" spans="1:6" s="2" customFormat="1" ht="18">
      <c r="A22" s="27" t="s">
        <v>18</v>
      </c>
      <c r="B22" s="28">
        <f>Conegliano!B22+Caserta!B16+Zevio!B19</f>
        <v>40</v>
      </c>
      <c r="C22" s="28">
        <f>Conegliano!C22+Caserta!C16+Zevio!C19</f>
        <v>61</v>
      </c>
      <c r="D22" s="28">
        <f>Conegliano!D22+Caserta!D16+Zevio!D19</f>
        <v>48</v>
      </c>
      <c r="E22" s="19">
        <f t="shared" si="3"/>
        <v>0.2</v>
      </c>
      <c r="F22" s="20">
        <f t="shared" si="4"/>
        <v>-0.21311475409836064</v>
      </c>
    </row>
    <row r="23" spans="1:6" s="2" customFormat="1" ht="18" thickBot="1">
      <c r="A23" s="3"/>
      <c r="E23" s="21"/>
      <c r="F23" s="22"/>
    </row>
    <row r="24" spans="1:6" s="2" customFormat="1" ht="18" thickBot="1">
      <c r="A24" s="14" t="s">
        <v>1</v>
      </c>
      <c r="B24" s="15">
        <f>B2+B3+B4+B5+B6+B7</f>
        <v>910</v>
      </c>
      <c r="C24" s="15">
        <f>C2+C3+C4+C5+C6+C7</f>
        <v>1037</v>
      </c>
      <c r="D24" s="15">
        <f>D2+D3+D4+D5+D6+D7</f>
        <v>929</v>
      </c>
      <c r="E24" s="23">
        <f>(D24-B24)/B24</f>
        <v>0.020879120879120878</v>
      </c>
      <c r="F24" s="24">
        <f>(D24-C24)/C24</f>
        <v>-0.10414657666345227</v>
      </c>
    </row>
  </sheetData>
  <sheetProtection/>
  <conditionalFormatting sqref="E2:F24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17:F18 E1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&amp;C&amp;"Arial,Grassetto"&amp;14TOTALE ANNO AGONISTICO 2017-18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ElsagDatamat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Chiara Alfano</cp:lastModifiedBy>
  <cp:lastPrinted>2018-03-16T15:08:24Z</cp:lastPrinted>
  <dcterms:created xsi:type="dcterms:W3CDTF">2012-11-06T20:48:38Z</dcterms:created>
  <dcterms:modified xsi:type="dcterms:W3CDTF">2018-12-19T10:04:49Z</dcterms:modified>
  <cp:category/>
  <cp:version/>
  <cp:contentType/>
  <cp:contentStatus/>
</cp:coreProperties>
</file>